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7955" windowHeight="1128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list'!$G$2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Položky!$A$1:$G$129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Rekapitulace!$E$23</definedName>
    <definedName name="VRNnazev">Rekapitulace!$A$23</definedName>
    <definedName name="VRNproc">Rekapitulace!$F$23</definedName>
    <definedName name="VRNzakl">Rekapitulace!$G$23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BE128" i="3" l="1"/>
  <c r="BD128" i="3"/>
  <c r="BC128" i="3"/>
  <c r="BB128" i="3"/>
  <c r="G128" i="3"/>
  <c r="BA128" i="3" s="1"/>
  <c r="BE127" i="3"/>
  <c r="BD127" i="3"/>
  <c r="BC127" i="3"/>
  <c r="BB127" i="3"/>
  <c r="G127" i="3"/>
  <c r="BA127" i="3" s="1"/>
  <c r="BE126" i="3"/>
  <c r="BD126" i="3"/>
  <c r="BC126" i="3"/>
  <c r="BB126" i="3"/>
  <c r="G126" i="3"/>
  <c r="BA126" i="3" s="1"/>
  <c r="BE124" i="3"/>
  <c r="BD124" i="3"/>
  <c r="BC124" i="3"/>
  <c r="BB124" i="3"/>
  <c r="G124" i="3"/>
  <c r="BA124" i="3" s="1"/>
  <c r="BE122" i="3"/>
  <c r="BD122" i="3"/>
  <c r="BD129" i="3" s="1"/>
  <c r="H17" i="2" s="1"/>
  <c r="BC122" i="3"/>
  <c r="BB122" i="3"/>
  <c r="BB129" i="3" s="1"/>
  <c r="F17" i="2" s="1"/>
  <c r="G122" i="3"/>
  <c r="BA122" i="3" s="1"/>
  <c r="BA129" i="3" s="1"/>
  <c r="E17" i="2" s="1"/>
  <c r="B17" i="2"/>
  <c r="A17" i="2"/>
  <c r="BE129" i="3"/>
  <c r="I17" i="2" s="1"/>
  <c r="BC129" i="3"/>
  <c r="G17" i="2" s="1"/>
  <c r="C129" i="3"/>
  <c r="BE119" i="3"/>
  <c r="BD119" i="3"/>
  <c r="BD120" i="3" s="1"/>
  <c r="H16" i="2" s="1"/>
  <c r="BC119" i="3"/>
  <c r="BB119" i="3"/>
  <c r="BB120" i="3" s="1"/>
  <c r="F16" i="2" s="1"/>
  <c r="G119" i="3"/>
  <c r="BA119" i="3" s="1"/>
  <c r="BA120" i="3" s="1"/>
  <c r="E16" i="2" s="1"/>
  <c r="B16" i="2"/>
  <c r="A16" i="2"/>
  <c r="BE120" i="3"/>
  <c r="I16" i="2" s="1"/>
  <c r="BC120" i="3"/>
  <c r="G16" i="2" s="1"/>
  <c r="C120" i="3"/>
  <c r="BE116" i="3"/>
  <c r="BD116" i="3"/>
  <c r="BD117" i="3" s="1"/>
  <c r="H15" i="2" s="1"/>
  <c r="BC116" i="3"/>
  <c r="BB116" i="3"/>
  <c r="BB117" i="3" s="1"/>
  <c r="F15" i="2" s="1"/>
  <c r="G116" i="3"/>
  <c r="BA116" i="3" s="1"/>
  <c r="BA117" i="3" s="1"/>
  <c r="E15" i="2" s="1"/>
  <c r="B15" i="2"/>
  <c r="A15" i="2"/>
  <c r="BE117" i="3"/>
  <c r="I15" i="2" s="1"/>
  <c r="BC117" i="3"/>
  <c r="G15" i="2" s="1"/>
  <c r="C117" i="3"/>
  <c r="BE112" i="3"/>
  <c r="BD112" i="3"/>
  <c r="BC112" i="3"/>
  <c r="BB112" i="3"/>
  <c r="G112" i="3"/>
  <c r="BA112" i="3" s="1"/>
  <c r="BE110" i="3"/>
  <c r="BD110" i="3"/>
  <c r="BC110" i="3"/>
  <c r="BB110" i="3"/>
  <c r="G110" i="3"/>
  <c r="BA110" i="3" s="1"/>
  <c r="BE108" i="3"/>
  <c r="BD108" i="3"/>
  <c r="BD114" i="3" s="1"/>
  <c r="H14" i="2" s="1"/>
  <c r="BC108" i="3"/>
  <c r="BB108" i="3"/>
  <c r="BB114" i="3" s="1"/>
  <c r="F14" i="2" s="1"/>
  <c r="G108" i="3"/>
  <c r="BA108" i="3" s="1"/>
  <c r="BA114" i="3" s="1"/>
  <c r="E14" i="2" s="1"/>
  <c r="B14" i="2"/>
  <c r="A14" i="2"/>
  <c r="BE114" i="3"/>
  <c r="I14" i="2" s="1"/>
  <c r="BC114" i="3"/>
  <c r="G14" i="2" s="1"/>
  <c r="C114" i="3"/>
  <c r="BE105" i="3"/>
  <c r="BD105" i="3"/>
  <c r="BC105" i="3"/>
  <c r="BB105" i="3"/>
  <c r="G105" i="3"/>
  <c r="BA105" i="3" s="1"/>
  <c r="BE102" i="3"/>
  <c r="BD102" i="3"/>
  <c r="BC102" i="3"/>
  <c r="BB102" i="3"/>
  <c r="G102" i="3"/>
  <c r="BA102" i="3" s="1"/>
  <c r="BE100" i="3"/>
  <c r="BD100" i="3"/>
  <c r="BC100" i="3"/>
  <c r="BB100" i="3"/>
  <c r="G100" i="3"/>
  <c r="BA100" i="3" s="1"/>
  <c r="BE98" i="3"/>
  <c r="BD98" i="3"/>
  <c r="BC98" i="3"/>
  <c r="BB98" i="3"/>
  <c r="G98" i="3"/>
  <c r="BA98" i="3" s="1"/>
  <c r="BE97" i="3"/>
  <c r="BD97" i="3"/>
  <c r="BD106" i="3" s="1"/>
  <c r="H13" i="2" s="1"/>
  <c r="BC97" i="3"/>
  <c r="BB97" i="3"/>
  <c r="BB106" i="3" s="1"/>
  <c r="F13" i="2" s="1"/>
  <c r="G97" i="3"/>
  <c r="BA97" i="3" s="1"/>
  <c r="BA106" i="3" s="1"/>
  <c r="E13" i="2" s="1"/>
  <c r="B13" i="2"/>
  <c r="A13" i="2"/>
  <c r="BE106" i="3"/>
  <c r="I13" i="2" s="1"/>
  <c r="BC106" i="3"/>
  <c r="G13" i="2" s="1"/>
  <c r="C106" i="3"/>
  <c r="BE94" i="3"/>
  <c r="BD94" i="3"/>
  <c r="BC94" i="3"/>
  <c r="BB94" i="3"/>
  <c r="G94" i="3"/>
  <c r="BA94" i="3" s="1"/>
  <c r="BE92" i="3"/>
  <c r="BD92" i="3"/>
  <c r="BC92" i="3"/>
  <c r="BB92" i="3"/>
  <c r="G92" i="3"/>
  <c r="BA92" i="3" s="1"/>
  <c r="BE91" i="3"/>
  <c r="BD91" i="3"/>
  <c r="BC91" i="3"/>
  <c r="BB91" i="3"/>
  <c r="G91" i="3"/>
  <c r="BA91" i="3" s="1"/>
  <c r="BE90" i="3"/>
  <c r="BD90" i="3"/>
  <c r="BC90" i="3"/>
  <c r="BB90" i="3"/>
  <c r="G90" i="3"/>
  <c r="BA90" i="3" s="1"/>
  <c r="BE88" i="3"/>
  <c r="BD88" i="3"/>
  <c r="BC88" i="3"/>
  <c r="BB88" i="3"/>
  <c r="G88" i="3"/>
  <c r="BA88" i="3" s="1"/>
  <c r="BE86" i="3"/>
  <c r="BD86" i="3"/>
  <c r="BD95" i="3" s="1"/>
  <c r="H12" i="2" s="1"/>
  <c r="BC86" i="3"/>
  <c r="BB86" i="3"/>
  <c r="BB95" i="3" s="1"/>
  <c r="F12" i="2" s="1"/>
  <c r="G86" i="3"/>
  <c r="BA86" i="3" s="1"/>
  <c r="B12" i="2"/>
  <c r="A12" i="2"/>
  <c r="BE95" i="3"/>
  <c r="I12" i="2" s="1"/>
  <c r="BC95" i="3"/>
  <c r="G12" i="2" s="1"/>
  <c r="BA95" i="3"/>
  <c r="E12" i="2" s="1"/>
  <c r="C95" i="3"/>
  <c r="BE82" i="3"/>
  <c r="BD82" i="3"/>
  <c r="BC82" i="3"/>
  <c r="BB82" i="3"/>
  <c r="G82" i="3"/>
  <c r="BA82" i="3" s="1"/>
  <c r="BE80" i="3"/>
  <c r="BD80" i="3"/>
  <c r="BC80" i="3"/>
  <c r="BB80" i="3"/>
  <c r="G80" i="3"/>
  <c r="BA80" i="3" s="1"/>
  <c r="BE78" i="3"/>
  <c r="BD78" i="3"/>
  <c r="BC78" i="3"/>
  <c r="BB78" i="3"/>
  <c r="G78" i="3"/>
  <c r="BA78" i="3" s="1"/>
  <c r="BE76" i="3"/>
  <c r="BD76" i="3"/>
  <c r="BC76" i="3"/>
  <c r="BB76" i="3"/>
  <c r="G76" i="3"/>
  <c r="BA76" i="3" s="1"/>
  <c r="BE74" i="3"/>
  <c r="BD74" i="3"/>
  <c r="BC74" i="3"/>
  <c r="BB74" i="3"/>
  <c r="G74" i="3"/>
  <c r="BA74" i="3" s="1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69" i="3"/>
  <c r="BD69" i="3"/>
  <c r="BC69" i="3"/>
  <c r="BB69" i="3"/>
  <c r="G69" i="3"/>
  <c r="BA69" i="3" s="1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E64" i="3"/>
  <c r="BD64" i="3"/>
  <c r="BC64" i="3"/>
  <c r="BB64" i="3"/>
  <c r="G64" i="3"/>
  <c r="BA64" i="3" s="1"/>
  <c r="BE63" i="3"/>
  <c r="BD63" i="3"/>
  <c r="BC63" i="3"/>
  <c r="BB63" i="3"/>
  <c r="G63" i="3"/>
  <c r="BA63" i="3" s="1"/>
  <c r="BE62" i="3"/>
  <c r="BD62" i="3"/>
  <c r="BC62" i="3"/>
  <c r="BB62" i="3"/>
  <c r="G62" i="3"/>
  <c r="B11" i="2"/>
  <c r="A11" i="2"/>
  <c r="BE84" i="3"/>
  <c r="I11" i="2" s="1"/>
  <c r="BC84" i="3"/>
  <c r="G11" i="2" s="1"/>
  <c r="C84" i="3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A60" i="3" s="1"/>
  <c r="E10" i="2" s="1"/>
  <c r="BE54" i="3"/>
  <c r="BD54" i="3"/>
  <c r="BC54" i="3"/>
  <c r="BB54" i="3"/>
  <c r="G54" i="3"/>
  <c r="BA54" i="3" s="1"/>
  <c r="B10" i="2"/>
  <c r="A10" i="2"/>
  <c r="BE60" i="3"/>
  <c r="I10" i="2" s="1"/>
  <c r="BD60" i="3"/>
  <c r="H10" i="2" s="1"/>
  <c r="BC60" i="3"/>
  <c r="G10" i="2" s="1"/>
  <c r="BB60" i="3"/>
  <c r="F10" i="2" s="1"/>
  <c r="G60" i="3"/>
  <c r="C60" i="3"/>
  <c r="BE50" i="3"/>
  <c r="BD50" i="3"/>
  <c r="BC50" i="3"/>
  <c r="BB50" i="3"/>
  <c r="BA50" i="3"/>
  <c r="G50" i="3"/>
  <c r="BE49" i="3"/>
  <c r="BD49" i="3"/>
  <c r="BC49" i="3"/>
  <c r="BB49" i="3"/>
  <c r="BA49" i="3"/>
  <c r="G49" i="3"/>
  <c r="BE47" i="3"/>
  <c r="BE52" i="3" s="1"/>
  <c r="I9" i="2" s="1"/>
  <c r="BD47" i="3"/>
  <c r="BC47" i="3"/>
  <c r="BC52" i="3" s="1"/>
  <c r="G9" i="2" s="1"/>
  <c r="BB47" i="3"/>
  <c r="BA47" i="3"/>
  <c r="BA52" i="3" s="1"/>
  <c r="E9" i="2" s="1"/>
  <c r="G47" i="3"/>
  <c r="B9" i="2"/>
  <c r="A9" i="2"/>
  <c r="BD52" i="3"/>
  <c r="H9" i="2" s="1"/>
  <c r="BB52" i="3"/>
  <c r="F9" i="2" s="1"/>
  <c r="G52" i="3"/>
  <c r="C52" i="3"/>
  <c r="BE44" i="3"/>
  <c r="BD44" i="3"/>
  <c r="BC44" i="3"/>
  <c r="BB44" i="3"/>
  <c r="BA44" i="3"/>
  <c r="G44" i="3"/>
  <c r="BE43" i="3"/>
  <c r="BD43" i="3"/>
  <c r="BC43" i="3"/>
  <c r="BB43" i="3"/>
  <c r="BA43" i="3"/>
  <c r="G43" i="3"/>
  <c r="BE40" i="3"/>
  <c r="BD40" i="3"/>
  <c r="BC40" i="3"/>
  <c r="BB40" i="3"/>
  <c r="BA40" i="3"/>
  <c r="G40" i="3"/>
  <c r="BE37" i="3"/>
  <c r="BD37" i="3"/>
  <c r="BC37" i="3"/>
  <c r="BB37" i="3"/>
  <c r="BA37" i="3"/>
  <c r="G37" i="3"/>
  <c r="BE35" i="3"/>
  <c r="BD35" i="3"/>
  <c r="BC35" i="3"/>
  <c r="BB35" i="3"/>
  <c r="BA35" i="3"/>
  <c r="G35" i="3"/>
  <c r="BE32" i="3"/>
  <c r="BD32" i="3"/>
  <c r="BC32" i="3"/>
  <c r="BB32" i="3"/>
  <c r="BA32" i="3"/>
  <c r="G32" i="3"/>
  <c r="BE28" i="3"/>
  <c r="BD28" i="3"/>
  <c r="BC28" i="3"/>
  <c r="BB28" i="3"/>
  <c r="BA28" i="3"/>
  <c r="G28" i="3"/>
  <c r="BE27" i="3"/>
  <c r="BD27" i="3"/>
  <c r="BC27" i="3"/>
  <c r="BB27" i="3"/>
  <c r="BA27" i="3"/>
  <c r="G27" i="3"/>
  <c r="BE25" i="3"/>
  <c r="BD25" i="3"/>
  <c r="BC25" i="3"/>
  <c r="BB25" i="3"/>
  <c r="BA25" i="3"/>
  <c r="G25" i="3"/>
  <c r="BE23" i="3"/>
  <c r="BD23" i="3"/>
  <c r="BC23" i="3"/>
  <c r="BB23" i="3"/>
  <c r="BA23" i="3"/>
  <c r="G23" i="3"/>
  <c r="BE22" i="3"/>
  <c r="BD22" i="3"/>
  <c r="BC22" i="3"/>
  <c r="BB22" i="3"/>
  <c r="BA22" i="3"/>
  <c r="G22" i="3"/>
  <c r="BE20" i="3"/>
  <c r="BD20" i="3"/>
  <c r="BC20" i="3"/>
  <c r="BB20" i="3"/>
  <c r="BA20" i="3"/>
  <c r="G20" i="3"/>
  <c r="BE16" i="3"/>
  <c r="BD16" i="3"/>
  <c r="BC16" i="3"/>
  <c r="BB16" i="3"/>
  <c r="BA16" i="3"/>
  <c r="G16" i="3"/>
  <c r="BE12" i="3"/>
  <c r="BE45" i="3" s="1"/>
  <c r="I8" i="2" s="1"/>
  <c r="BD12" i="3"/>
  <c r="BC12" i="3"/>
  <c r="BC45" i="3" s="1"/>
  <c r="G8" i="2" s="1"/>
  <c r="BB12" i="3"/>
  <c r="BA12" i="3"/>
  <c r="BA45" i="3" s="1"/>
  <c r="E8" i="2" s="1"/>
  <c r="G12" i="3"/>
  <c r="B8" i="2"/>
  <c r="A8" i="2"/>
  <c r="BD45" i="3"/>
  <c r="H8" i="2" s="1"/>
  <c r="BB45" i="3"/>
  <c r="F8" i="2" s="1"/>
  <c r="G45" i="3"/>
  <c r="C45" i="3"/>
  <c r="BE9" i="3"/>
  <c r="BD9" i="3"/>
  <c r="BC9" i="3"/>
  <c r="BB9" i="3"/>
  <c r="BA9" i="3"/>
  <c r="G9" i="3"/>
  <c r="BE8" i="3"/>
  <c r="BE10" i="3" s="1"/>
  <c r="I7" i="2" s="1"/>
  <c r="I18" i="2" s="1"/>
  <c r="C21" i="1" s="1"/>
  <c r="BD8" i="3"/>
  <c r="BC8" i="3"/>
  <c r="BC10" i="3" s="1"/>
  <c r="G7" i="2" s="1"/>
  <c r="G18" i="2" s="1"/>
  <c r="C18" i="1" s="1"/>
  <c r="BB8" i="3"/>
  <c r="BA8" i="3"/>
  <c r="BA10" i="3" s="1"/>
  <c r="E7" i="2" s="1"/>
  <c r="G8" i="3"/>
  <c r="B7" i="2"/>
  <c r="A7" i="2"/>
  <c r="BD10" i="3"/>
  <c r="H7" i="2" s="1"/>
  <c r="BB10" i="3"/>
  <c r="F7" i="2" s="1"/>
  <c r="G10" i="3"/>
  <c r="C10" i="3"/>
  <c r="E4" i="3"/>
  <c r="C4" i="3"/>
  <c r="F3" i="3"/>
  <c r="C3" i="3"/>
  <c r="H24" i="2"/>
  <c r="G23" i="1" s="1"/>
  <c r="G22" i="1" s="1"/>
  <c r="G23" i="2"/>
  <c r="I23" i="2" s="1"/>
  <c r="C2" i="2"/>
  <c r="C1" i="2"/>
  <c r="F33" i="1"/>
  <c r="C33" i="1"/>
  <c r="C31" i="1"/>
  <c r="C9" i="1"/>
  <c r="G7" i="1"/>
  <c r="D2" i="1"/>
  <c r="C2" i="1"/>
  <c r="BB84" i="3" l="1"/>
  <c r="F11" i="2" s="1"/>
  <c r="F18" i="2" s="1"/>
  <c r="C16" i="1" s="1"/>
  <c r="BD84" i="3"/>
  <c r="H11" i="2" s="1"/>
  <c r="H18" i="2" s="1"/>
  <c r="C17" i="1" s="1"/>
  <c r="BA62" i="3"/>
  <c r="BA84" i="3" s="1"/>
  <c r="E11" i="2" s="1"/>
  <c r="E18" i="2" s="1"/>
  <c r="C15" i="1" s="1"/>
  <c r="C19" i="1" s="1"/>
  <c r="C22" i="1" s="1"/>
  <c r="C23" i="1" s="1"/>
  <c r="F30" i="1" s="1"/>
  <c r="G84" i="3"/>
  <c r="G95" i="3"/>
  <c r="G106" i="3"/>
  <c r="G114" i="3"/>
  <c r="G117" i="3"/>
  <c r="G120" i="3"/>
  <c r="G129" i="3"/>
  <c r="F31" i="1" l="1"/>
  <c r="F34" i="1" s="1"/>
</calcChain>
</file>

<file path=xl/sharedStrings.xml><?xml version="1.0" encoding="utf-8"?>
<sst xmlns="http://schemas.openxmlformats.org/spreadsheetml/2006/main" count="409" uniqueCount="267">
  <si>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</si>
  <si>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</si>
  <si>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</si>
  <si>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</si>
  <si>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</si>
  <si>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</si>
  <si>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</si>
  <si>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</si>
  <si>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</si>
  <si>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</si>
  <si>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</si>
  <si>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</si>
  <si>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</si>
  <si>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</si>
  <si>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</si>
  <si>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</si>
  <si>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</si>
  <si>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</si>
  <si>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</si>
  <si>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</si>
  <si>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</si>
  <si>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</si>
  <si>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</si>
  <si>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</si>
  <si>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</si>
  <si>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</si>
  <si>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</si>
  <si>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</si>
  <si>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</si>
  <si>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</si>
  <si>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</si>
  <si>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</si>
  <si>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</si>
  <si>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</si>
  <si>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</si>
  <si>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</si>
  <si>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</si>
  <si>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</si>
  <si>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</si>
  <si>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</si>
  <si>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</si>
  <si>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</si>
  <si>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</si>
  <si>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</si>
  <si>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</si>
  <si>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</si>
  <si>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</si>
  <si>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</si>
  <si>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</si>
  <si>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</si>
  <si>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</si>
  <si>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</si>
  <si>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</si>
  <si>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</si>
  <si>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</si>
  <si>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</si>
  <si>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</si>
  <si>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</si>
  <si>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</si>
  <si>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</si>
  <si>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</si>
  <si>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</si>
  <si>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</si>
  <si>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</si>
  <si>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</si>
  <si>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</si>
  <si>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</si>
  <si>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</si>
  <si>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</si>
  <si>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</si>
  <si>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</si>
  <si>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</si>
  <si>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</si>
  <si>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</si>
  <si>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</si>
  <si>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</si>
  <si>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</si>
  <si>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</si>
  <si>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H4110/05/1</t>
  </si>
  <si>
    <t>Rekonstrukce lokality Kolonka,Znojmo</t>
  </si>
  <si>
    <t>SO 02</t>
  </si>
  <si>
    <t>stavební část</t>
  </si>
  <si>
    <t>Kolonka rekonstrukce-stavební část</t>
  </si>
  <si>
    <t>0</t>
  </si>
  <si>
    <t>Přípravné a pomocné práce</t>
  </si>
  <si>
    <t>110001111U0S</t>
  </si>
  <si>
    <t xml:space="preserve">Vytyčení sítí před započetím prací </t>
  </si>
  <si>
    <t>kpl</t>
  </si>
  <si>
    <t>110001112U0S</t>
  </si>
  <si>
    <t>Výškové zaměření současných rozhodujících výškových úrovní</t>
  </si>
  <si>
    <t>113107212RT1</t>
  </si>
  <si>
    <t xml:space="preserve">Odstranění podkladu nad 200 m2,KZC tl.20 cm </t>
  </si>
  <si>
    <t>m2</t>
  </si>
  <si>
    <t>původní poškozené vrstvy:325</t>
  </si>
  <si>
    <t>poškozené plochy:348</t>
  </si>
  <si>
    <t>poškozené plochy - výtluky:368</t>
  </si>
  <si>
    <t>113107212RT2</t>
  </si>
  <si>
    <t>Odstranění podkladu nad 200 m2, tl.15 cm směs zeminy a štěrku</t>
  </si>
  <si>
    <t>113107241RT3</t>
  </si>
  <si>
    <t>Odstranění podkladu nad 200 m2, tl.5 cm asfaltový beton</t>
  </si>
  <si>
    <t>původní vrstvy zpevněných ploch:325</t>
  </si>
  <si>
    <t>113107242RT4</t>
  </si>
  <si>
    <t>Odstranění podkladu nad 200 m2, tl.10 cm asfaltový beton podkladní</t>
  </si>
  <si>
    <t>113107615R00</t>
  </si>
  <si>
    <t xml:space="preserve">Odstranění podkladu nad 50 m2 kam.drcené tl.15 cm </t>
  </si>
  <si>
    <t>113109415.R0</t>
  </si>
  <si>
    <t xml:space="preserve">Odstranění betonové plochy tl 15 cm pl.nad 50m2 </t>
  </si>
  <si>
    <t>původní poškozená plocha:348</t>
  </si>
  <si>
    <t>113202111R00</t>
  </si>
  <si>
    <t xml:space="preserve">Vytrhání obrub z krajníků nebo obrubníků stojatých </t>
  </si>
  <si>
    <t>m</t>
  </si>
  <si>
    <t>121101102R00</t>
  </si>
  <si>
    <t xml:space="preserve">Sejmutí ornice s přemístěním přes 50 do 100 m </t>
  </si>
  <si>
    <t>m3</t>
  </si>
  <si>
    <t>tl.250 mm:542*0,25</t>
  </si>
  <si>
    <t>10,46+18,3 ponechat na deponii pro sadové:</t>
  </si>
  <si>
    <t>a vegetační úpravy:</t>
  </si>
  <si>
    <t>122201402R00</t>
  </si>
  <si>
    <t>Vykopávky v zemníku v hor. 3 do 1000 m3 odstranění zeminy tl.250 mm</t>
  </si>
  <si>
    <t>odstranění zeminy:542*0,25</t>
  </si>
  <si>
    <t>dtto - terenní úpravy:321</t>
  </si>
  <si>
    <t>132201101R00</t>
  </si>
  <si>
    <t>Hloubení rýh šířky do 60 cm v hor.3 do 100 m3 pro vsakovací dren a potrubí kanalizace</t>
  </si>
  <si>
    <t>uložit na deponii pro zpětný dosyp 39m3:39</t>
  </si>
  <si>
    <t>162201102R00</t>
  </si>
  <si>
    <t xml:space="preserve">Vodorovné přemístění výkopku z hor.1-4 do 50 m </t>
  </si>
  <si>
    <t>zemina z výkopu:456,5</t>
  </si>
  <si>
    <t>výkop rýh:39</t>
  </si>
  <si>
    <t>162701105R00</t>
  </si>
  <si>
    <t>Vodorovné přemístění výkopku z hor.1-4 do 10000 m odvoz  zeminy na skladku</t>
  </si>
  <si>
    <t>ornice :135,5-10,46-18,3</t>
  </si>
  <si>
    <t>výkop v zemníku:456,5</t>
  </si>
  <si>
    <t>171204111R00</t>
  </si>
  <si>
    <t xml:space="preserve">Ulozeni sypaniny bez zhut na skládku vč poplatku </t>
  </si>
  <si>
    <t>174101101R00</t>
  </si>
  <si>
    <t>Zásyp jam, rýh, šachet se zhutněním -  zpětný dosyp</t>
  </si>
  <si>
    <t>17</t>
  </si>
  <si>
    <t>Travní plocha - spáry v žul.kostkách</t>
  </si>
  <si>
    <t>180402111R0T</t>
  </si>
  <si>
    <t>Založení trávníku parkového výsevem v rovině (mezi žulové kostky)</t>
  </si>
  <si>
    <t>30% výměry plochy:522*0,3</t>
  </si>
  <si>
    <t>nezatříděno</t>
  </si>
  <si>
    <t>Spárování v zářezech žulových kostek směs drobný štěrk fr.4-8 mm,zemina a travní semen</t>
  </si>
  <si>
    <t>00572410T</t>
  </si>
  <si>
    <t>Směs travní parková  30g/m2</t>
  </si>
  <si>
    <t>kg</t>
  </si>
  <si>
    <t>156*0,03</t>
  </si>
  <si>
    <t>46</t>
  </si>
  <si>
    <t>Zpevněné plochy-vsakovací jáma</t>
  </si>
  <si>
    <t>451971113R00</t>
  </si>
  <si>
    <t xml:space="preserve">Položení vrstvy z geotextilie, </t>
  </si>
  <si>
    <t>dodávka a uložení:1803</t>
  </si>
  <si>
    <t>561121109RT1</t>
  </si>
  <si>
    <t xml:space="preserve">Hutnění podloží na hodnotu 30MPa </t>
  </si>
  <si>
    <t>564741114RT1</t>
  </si>
  <si>
    <t xml:space="preserve">Podklad z kameniva drceného vel.0 -32 mm,tl. 15 cm </t>
  </si>
  <si>
    <t>564791111R00</t>
  </si>
  <si>
    <t xml:space="preserve">Vsakovací jáma -  kamenivo drceného 32- 63 mm </t>
  </si>
  <si>
    <t>564801112R00</t>
  </si>
  <si>
    <t>Podklad ze štěrkodrti po zhutnění tloušťky 4 cm fr.4 - 8 mm</t>
  </si>
  <si>
    <t>5</t>
  </si>
  <si>
    <t>Komunikace</t>
  </si>
  <si>
    <t>567132115R00</t>
  </si>
  <si>
    <t xml:space="preserve">Podklad z kameniva zpev.cementem KZC 1 tl.20 cm </t>
  </si>
  <si>
    <t>573231111R00</t>
  </si>
  <si>
    <t xml:space="preserve">Postřik živičný spojovací z emulze 0,5-0,7 kg/m2 </t>
  </si>
  <si>
    <t>577141112RT3</t>
  </si>
  <si>
    <t>Beton asfalt. ACO 11 S,nebo ACO 16,do 3 m, tl.5 cm plochy 101-200 m2</t>
  </si>
  <si>
    <t>577181126RT4</t>
  </si>
  <si>
    <t>Beton asfalt. ACL 16+ (ABL I), 10 cm š. l 3m plochy 101-200 m2</t>
  </si>
  <si>
    <t>591131111R00</t>
  </si>
  <si>
    <t xml:space="preserve">Kladení dlažby velké kostky,lože tl.4 cm </t>
  </si>
  <si>
    <t>kostka 100/100/100 plocha se zelenou spárou:522</t>
  </si>
  <si>
    <t>dtto plocha s výplní drtí:1081</t>
  </si>
  <si>
    <t>596215040R00</t>
  </si>
  <si>
    <t>Kladení zámkové dlažby tl. 8 cm do drtě tl. 4 cm dlažba 200/100/80 mm</t>
  </si>
  <si>
    <t>dlažba zámková:28</t>
  </si>
  <si>
    <t>dlažba reliefní červená:12</t>
  </si>
  <si>
    <t>596215049R00</t>
  </si>
  <si>
    <t>Příplatek za dlažby s povrch.úpravou tl. 8 cm nášlapné plochy</t>
  </si>
  <si>
    <t>599441111R00</t>
  </si>
  <si>
    <t xml:space="preserve">Vyplnění spár dlažby drtí fr.2-4 mm </t>
  </si>
  <si>
    <t>711491171R00</t>
  </si>
  <si>
    <t xml:space="preserve">Izolace drenážní,krycí textilie, vodorovná </t>
  </si>
  <si>
    <t>1803</t>
  </si>
  <si>
    <t>58380129</t>
  </si>
  <si>
    <t>Kostka dlažební  10/10 štípaná Itř. 1t=4,0m2</t>
  </si>
  <si>
    <t>T</t>
  </si>
  <si>
    <t>522+1081=1603m2:400,75*1,03</t>
  </si>
  <si>
    <t>592451202TT</t>
  </si>
  <si>
    <t>Dlažba betonová  20x10x8 cm šedá</t>
  </si>
  <si>
    <t>28*1,03</t>
  </si>
  <si>
    <t>59245141T1</t>
  </si>
  <si>
    <t>Dlažba zámková  červená 200/100/80 reliefní</t>
  </si>
  <si>
    <t>12*1,03</t>
  </si>
  <si>
    <t>69365027</t>
  </si>
  <si>
    <t>Geosyntetikum drenážní tl.10 mm</t>
  </si>
  <si>
    <t>3% prořez:1803*1,03</t>
  </si>
  <si>
    <t>8</t>
  </si>
  <si>
    <t>Trubní vedení</t>
  </si>
  <si>
    <t>631571004R00</t>
  </si>
  <si>
    <t>podsyp a obsyp potrub ze štěrkopísku 0 - 4mm lože pod potrubí a obsyp se zhutněním</t>
  </si>
  <si>
    <t>12*0,5*0,3</t>
  </si>
  <si>
    <t>831358115R00</t>
  </si>
  <si>
    <t>Demontáž silničních dešťových vpustí do DN 500 mm vč.rámu a litinové mříže</t>
  </si>
  <si>
    <t>kus</t>
  </si>
  <si>
    <t>vč betonové konstrukce:1+1</t>
  </si>
  <si>
    <t>871313121RT2</t>
  </si>
  <si>
    <t>D+M trub plastových,gumový kroužek DN 150 mm vč dodávky trub PVC hrdlových D 160x4</t>
  </si>
  <si>
    <t>877355119RT1</t>
  </si>
  <si>
    <t>Výřez a montáž tvarovky z PVC na potrubí DN 150 napojení na stávající kanalizaci</t>
  </si>
  <si>
    <t>892661111R00</t>
  </si>
  <si>
    <t xml:space="preserve">Zkouška těsnosti kanalizace DN do 600, vodou </t>
  </si>
  <si>
    <t>12</t>
  </si>
  <si>
    <t>8 R.pol.01</t>
  </si>
  <si>
    <t xml:space="preserve">Vyčistění stávajícího kanalizačního potrubí </t>
  </si>
  <si>
    <t>91</t>
  </si>
  <si>
    <t>Doplňující práce na komunikaci</t>
  </si>
  <si>
    <t>599141151R00</t>
  </si>
  <si>
    <t xml:space="preserve">Vyplnění spár  živičnou zálivkou </t>
  </si>
  <si>
    <t>917411111RT5</t>
  </si>
  <si>
    <t>Osaz. stoj. obrub. kam. bez opěry, lože bet C12/15 včetně kamen. obrubníku</t>
  </si>
  <si>
    <t>254+182</t>
  </si>
  <si>
    <t>917732111RT6</t>
  </si>
  <si>
    <t>Osazení ležat. obrub. bet. lože z B C20/25XF4 včetně obrubníku  100/15/15</t>
  </si>
  <si>
    <t>nájezdový obrubník:14</t>
  </si>
  <si>
    <t>918101111R00</t>
  </si>
  <si>
    <t>Lože pod obrubníky nebo obruby dlažeb beton .C20/25XF4</t>
  </si>
  <si>
    <t>kemenné obrubníky:436*0,25*0,25</t>
  </si>
  <si>
    <t>nájezdový obrubník:14*0,25*0,3</t>
  </si>
  <si>
    <t>919735113R00</t>
  </si>
  <si>
    <t xml:space="preserve">Řezání podkladu živičného hl 10cm </t>
  </si>
  <si>
    <t>93</t>
  </si>
  <si>
    <t>Dokončovací práce inženýrskách staveb</t>
  </si>
  <si>
    <t>174101101R0A</t>
  </si>
  <si>
    <t>Zásyp jam, rýh, šachet se zhutněním zpětný dosyp kanalizace tříděnou zeminou</t>
  </si>
  <si>
    <t>ze skrývek:12,2</t>
  </si>
  <si>
    <t>916991121RT1</t>
  </si>
  <si>
    <t xml:space="preserve">Lože pod odvod žlab beton C20/25XF4 </t>
  </si>
  <si>
    <t>40*0,4*0,25</t>
  </si>
  <si>
    <t>935931123RT1</t>
  </si>
  <si>
    <t>Odvod betpolymer žlaby do bet.lože150x160 s litinovou mříží</t>
  </si>
  <si>
    <t>dodávka vč osazení:40</t>
  </si>
  <si>
    <t>95</t>
  </si>
  <si>
    <t>Dokončovací konstrukce na pozemních stavbách</t>
  </si>
  <si>
    <t>952901411R00</t>
  </si>
  <si>
    <t>Vyčištění  objektů po ukončení stavebních prací vč přístupových cest</t>
  </si>
  <si>
    <t>99</t>
  </si>
  <si>
    <t>Staveništní přesun hmot</t>
  </si>
  <si>
    <t>998222012R00</t>
  </si>
  <si>
    <t xml:space="preserve">Přesun hmot, zpevněné plochy, úpravy povrchů </t>
  </si>
  <si>
    <t>t</t>
  </si>
  <si>
    <t>D96</t>
  </si>
  <si>
    <t>Přesuny suti a vybouraných hmot</t>
  </si>
  <si>
    <t>979990113R00</t>
  </si>
  <si>
    <t xml:space="preserve">Poplatek za skládku suti - obalovaný asfaltobeton </t>
  </si>
  <si>
    <t>325*0,098+325*0,181</t>
  </si>
  <si>
    <t>979999999R00</t>
  </si>
  <si>
    <t xml:space="preserve">Poplatek za skladku 10 % příměsí beton,obrubník </t>
  </si>
  <si>
    <t>896,276-90,675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</si>
  <si>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</si>
  <si>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</si>
  <si>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</si>
  <si>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</si>
  <si>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979086112R00</t>
  </si>
  <si>
    <t xml:space="preserve">Nakládání nebo překládání suti a vybouraných hmot </t>
  </si>
  <si>
    <t>Ing.Eva Wágnerová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</si>
</sst>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H4110/05/1</v>
      </c>
      <c r="D2" s="5" t="str">
        <f>Rekapitulace!G2</f>
        <v>Kolonka rekonstrukce-stavební část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80</v>
      </c>
      <c r="B5" s="16"/>
      <c r="C5" s="17" t="s">
        <v>81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78</v>
      </c>
      <c r="B7" s="24"/>
      <c r="C7" s="25" t="s">
        <v>79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 t="s">
        <v>266</v>
      </c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 t="str">
        <f>Projektant</f>
        <v>Ing.Eva Wágnerová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/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 t="s">
        <v>78</v>
      </c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 x14ac:dyDescent="0.2">
      <c r="A15" s="56"/>
      <c r="B15" s="57" t="s">
        <v>22</v>
      </c>
      <c r="C15" s="58">
        <f>HSV</f>
        <v>0</v>
      </c>
      <c r="D15" s="59"/>
      <c r="E15" s="60"/>
      <c r="F15" s="61"/>
      <c r="G15" s="58"/>
    </row>
    <row r="16" spans="1:57" ht="15.95" customHeight="1" x14ac:dyDescent="0.2">
      <c r="A16" s="56" t="s">
        <v>23</v>
      </c>
      <c r="B16" s="57" t="s">
        <v>24</v>
      </c>
      <c r="C16" s="58">
        <f>PSV</f>
        <v>0</v>
      </c>
      <c r="D16" s="8"/>
      <c r="E16" s="62"/>
      <c r="F16" s="63"/>
      <c r="G16" s="58"/>
    </row>
    <row r="17" spans="1:7" ht="15.95" customHeight="1" x14ac:dyDescent="0.2">
      <c r="A17" s="56" t="s">
        <v>25</v>
      </c>
      <c r="B17" s="57" t="s">
        <v>26</v>
      </c>
      <c r="C17" s="58">
        <f>Mont</f>
        <v>0</v>
      </c>
      <c r="D17" s="8"/>
      <c r="E17" s="62"/>
      <c r="F17" s="63"/>
      <c r="G17" s="58"/>
    </row>
    <row r="18" spans="1:7" ht="15.95" customHeight="1" x14ac:dyDescent="0.2">
      <c r="A18" s="64" t="s">
        <v>27</v>
      </c>
      <c r="B18" s="65" t="s">
        <v>28</v>
      </c>
      <c r="C18" s="58">
        <f>Dodavka</f>
        <v>0</v>
      </c>
      <c r="D18" s="8"/>
      <c r="E18" s="62"/>
      <c r="F18" s="63"/>
      <c r="G18" s="58"/>
    </row>
    <row r="19" spans="1:7" ht="15.95" customHeight="1" x14ac:dyDescent="0.2">
      <c r="A19" s="66" t="s">
        <v>29</v>
      </c>
      <c r="B19" s="57"/>
      <c r="C19" s="58">
        <f>SUM(C15:C18)</f>
        <v>0</v>
      </c>
      <c r="D19" s="8"/>
      <c r="E19" s="62"/>
      <c r="F19" s="63"/>
      <c r="G19" s="58"/>
    </row>
    <row r="20" spans="1:7" ht="15.95" customHeight="1" x14ac:dyDescent="0.2">
      <c r="A20" s="66"/>
      <c r="B20" s="57"/>
      <c r="C20" s="58"/>
      <c r="D20" s="8"/>
      <c r="E20" s="62"/>
      <c r="F20" s="63"/>
      <c r="G20" s="58"/>
    </row>
    <row r="21" spans="1:7" ht="15.95" customHeight="1" x14ac:dyDescent="0.2">
      <c r="A21" s="66" t="s">
        <v>30</v>
      </c>
      <c r="B21" s="57"/>
      <c r="C21" s="58">
        <f>HZS</f>
        <v>0</v>
      </c>
      <c r="D21" s="8"/>
      <c r="E21" s="62"/>
      <c r="F21" s="63"/>
      <c r="G21" s="58"/>
    </row>
    <row r="22" spans="1:7" ht="15.95" customHeight="1" x14ac:dyDescent="0.2">
      <c r="A22" s="67" t="s">
        <v>31</v>
      </c>
      <c r="B22" s="68"/>
      <c r="C22" s="58">
        <f>C19+C21</f>
        <v>0</v>
      </c>
      <c r="D22" s="8" t="s">
        <v>32</v>
      </c>
      <c r="E22" s="62"/>
      <c r="F22" s="63"/>
      <c r="G22" s="58">
        <f>G23-SUM(G15:G21)</f>
        <v>0</v>
      </c>
    </row>
    <row r="23" spans="1:7" ht="15.95" customHeight="1" thickBot="1" x14ac:dyDescent="0.25">
      <c r="A23" s="69" t="s">
        <v>33</v>
      </c>
      <c r="B23" s="70"/>
      <c r="C23" s="71">
        <f>C22+G23</f>
        <v>0</v>
      </c>
      <c r="D23" s="72" t="s">
        <v>34</v>
      </c>
      <c r="E23" s="73"/>
      <c r="F23" s="74"/>
      <c r="G23" s="58">
        <f>VRN</f>
        <v>0</v>
      </c>
    </row>
    <row r="24" spans="1:7" x14ac:dyDescent="0.2">
      <c r="A24" s="75" t="s">
        <v>35</v>
      </c>
      <c r="B24" s="76"/>
      <c r="C24" s="77"/>
      <c r="D24" s="76" t="s">
        <v>36</v>
      </c>
      <c r="E24" s="76"/>
      <c r="F24" s="78" t="s">
        <v>37</v>
      </c>
      <c r="G24" s="79"/>
    </row>
    <row r="25" spans="1:7" x14ac:dyDescent="0.2">
      <c r="A25" s="67" t="s">
        <v>38</v>
      </c>
      <c r="B25" s="68"/>
      <c r="C25" s="80"/>
      <c r="D25" s="68" t="s">
        <v>38</v>
      </c>
      <c r="E25" s="81"/>
      <c r="F25" s="82" t="s">
        <v>38</v>
      </c>
      <c r="G25" s="83"/>
    </row>
    <row r="26" spans="1:7" ht="37.5" customHeight="1" x14ac:dyDescent="0.2">
      <c r="A26" s="67" t="s">
        <v>39</v>
      </c>
      <c r="B26" s="84"/>
      <c r="C26" s="80"/>
      <c r="D26" s="68" t="s">
        <v>39</v>
      </c>
      <c r="E26" s="81"/>
      <c r="F26" s="82" t="s">
        <v>39</v>
      </c>
      <c r="G26" s="83"/>
    </row>
    <row r="27" spans="1:7" x14ac:dyDescent="0.2">
      <c r="A27" s="67"/>
      <c r="B27" s="85"/>
      <c r="C27" s="80"/>
      <c r="D27" s="68"/>
      <c r="E27" s="81"/>
      <c r="F27" s="82"/>
      <c r="G27" s="83"/>
    </row>
    <row r="28" spans="1:7" x14ac:dyDescent="0.2">
      <c r="A28" s="67" t="s">
        <v>40</v>
      </c>
      <c r="B28" s="68"/>
      <c r="C28" s="80"/>
      <c r="D28" s="82" t="s">
        <v>41</v>
      </c>
      <c r="E28" s="80"/>
      <c r="F28" s="86" t="s">
        <v>41</v>
      </c>
      <c r="G28" s="83"/>
    </row>
    <row r="29" spans="1:7" ht="69" customHeight="1" x14ac:dyDescent="0.2">
      <c r="A29" s="67"/>
      <c r="B29" s="68"/>
      <c r="C29" s="87"/>
      <c r="D29" s="88"/>
      <c r="E29" s="87"/>
      <c r="F29" s="68"/>
      <c r="G29" s="83"/>
    </row>
    <row r="30" spans="1:7" x14ac:dyDescent="0.2">
      <c r="A30" s="89" t="s">
        <v>42</v>
      </c>
      <c r="B30" s="90"/>
      <c r="C30" s="91">
        <v>21</v>
      </c>
      <c r="D30" s="90" t="s">
        <v>43</v>
      </c>
      <c r="E30" s="92"/>
      <c r="F30" s="93">
        <f>C23-F32</f>
        <v>0</v>
      </c>
      <c r="G30" s="94"/>
    </row>
    <row r="31" spans="1:7" x14ac:dyDescent="0.2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ROUND(PRODUCT(F30,C31/100),0)</f>
        <v>0</v>
      </c>
      <c r="G31" s="94"/>
    </row>
    <row r="32" spans="1:7" x14ac:dyDescent="0.2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 x14ac:dyDescent="0.2">
      <c r="A33" s="89" t="s">
        <v>44</v>
      </c>
      <c r="B33" s="95"/>
      <c r="C33" s="96">
        <f>SazbaDPH2</f>
        <v>0</v>
      </c>
      <c r="D33" s="90" t="s">
        <v>45</v>
      </c>
      <c r="E33" s="63"/>
      <c r="F33" s="93">
        <f>ROUND(PRODUCT(F32,C33/100),0)</f>
        <v>0</v>
      </c>
      <c r="G33" s="94"/>
    </row>
    <row r="34" spans="1:8" s="102" customFormat="1" ht="19.5" customHeight="1" thickBot="1" x14ac:dyDescent="0.3">
      <c r="A34" s="97" t="s">
        <v>46</v>
      </c>
      <c r="B34" s="98"/>
      <c r="C34" s="98"/>
      <c r="D34" s="98"/>
      <c r="E34" s="99"/>
      <c r="F34" s="100">
        <f>ROUND(SUM(F30:F33),0)</f>
        <v>0</v>
      </c>
      <c r="G34" s="101"/>
    </row>
    <row r="36" spans="1:8" x14ac:dyDescent="0.2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 x14ac:dyDescent="0.2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 x14ac:dyDescent="0.2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  <row r="52" spans="2:7" x14ac:dyDescent="0.2">
      <c r="B52" s="106"/>
      <c r="C52" s="106"/>
      <c r="D52" s="106"/>
      <c r="E52" s="106"/>
      <c r="F52" s="106"/>
      <c r="G52" s="106"/>
    </row>
    <row r="53" spans="2:7" x14ac:dyDescent="0.2">
      <c r="B53" s="106"/>
      <c r="C53" s="106"/>
      <c r="D53" s="106"/>
      <c r="E53" s="106"/>
      <c r="F53" s="106"/>
      <c r="G53" s="106"/>
    </row>
    <row r="54" spans="2:7" x14ac:dyDescent="0.2">
      <c r="B54" s="106"/>
      <c r="C54" s="106"/>
      <c r="D54" s="106"/>
      <c r="E54" s="106"/>
      <c r="F54" s="106"/>
      <c r="G54" s="106"/>
    </row>
    <row r="55" spans="2:7" x14ac:dyDescent="0.2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5"/>
  <sheetViews>
    <sheetView workbookViewId="0">
      <selection activeCell="A23" sqref="A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7" t="s">
        <v>48</v>
      </c>
      <c r="B1" s="108"/>
      <c r="C1" s="109" t="str">
        <f>CONCATENATE(cislostavby," ",nazevstavby)</f>
        <v>H4110/05/1 Rekonstrukce lokality Kolonka,Znojmo</v>
      </c>
      <c r="D1" s="110"/>
      <c r="E1" s="111"/>
      <c r="F1" s="110"/>
      <c r="G1" s="112" t="s">
        <v>49</v>
      </c>
      <c r="H1" s="113" t="s">
        <v>78</v>
      </c>
      <c r="I1" s="114"/>
    </row>
    <row r="2" spans="1:9" ht="13.5" thickBot="1" x14ac:dyDescent="0.25">
      <c r="A2" s="115" t="s">
        <v>50</v>
      </c>
      <c r="B2" s="116"/>
      <c r="C2" s="117" t="str">
        <f>CONCATENATE(cisloobjektu," ",nazevobjektu)</f>
        <v>SO 02 stavební část</v>
      </c>
      <c r="D2" s="118"/>
      <c r="E2" s="119"/>
      <c r="F2" s="118"/>
      <c r="G2" s="120" t="s">
        <v>82</v>
      </c>
      <c r="H2" s="121"/>
      <c r="I2" s="122"/>
    </row>
    <row r="3" spans="1:9" ht="13.5" thickTop="1" x14ac:dyDescent="0.2">
      <c r="A3" s="81"/>
      <c r="B3" s="81"/>
      <c r="C3" s="81"/>
      <c r="D3" s="81"/>
      <c r="E3" s="81"/>
      <c r="F3" s="68"/>
      <c r="G3" s="81"/>
      <c r="H3" s="81"/>
      <c r="I3" s="81"/>
    </row>
    <row r="4" spans="1:9" ht="19.5" customHeight="1" x14ac:dyDescent="0.25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9" ht="13.5" thickBot="1" x14ac:dyDescent="0.25">
      <c r="A5" s="81"/>
      <c r="B5" s="81"/>
      <c r="C5" s="81"/>
      <c r="D5" s="81"/>
      <c r="E5" s="81"/>
      <c r="F5" s="81"/>
      <c r="G5" s="81"/>
      <c r="H5" s="81"/>
      <c r="I5" s="81"/>
    </row>
    <row r="6" spans="1:9" s="36" customFormat="1" ht="13.5" thickBot="1" x14ac:dyDescent="0.25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9" s="36" customFormat="1" x14ac:dyDescent="0.2">
      <c r="A7" s="224" t="str">
        <f>Položky!B7</f>
        <v>0</v>
      </c>
      <c r="B7" s="132" t="str">
        <f>Položky!C7</f>
        <v>Přípravné a pomocné práce</v>
      </c>
      <c r="C7" s="68"/>
      <c r="D7" s="133"/>
      <c r="E7" s="225">
        <f>Položky!BA10</f>
        <v>0</v>
      </c>
      <c r="F7" s="226">
        <f>Položky!BB10</f>
        <v>0</v>
      </c>
      <c r="G7" s="226">
        <f>Položky!BC10</f>
        <v>0</v>
      </c>
      <c r="H7" s="226">
        <f>Položky!BD10</f>
        <v>0</v>
      </c>
      <c r="I7" s="227">
        <f>Položky!BE10</f>
        <v>0</v>
      </c>
    </row>
    <row r="8" spans="1:9" s="36" customFormat="1" x14ac:dyDescent="0.2">
      <c r="A8" s="224" t="str">
        <f>Položky!B11</f>
        <v>1</v>
      </c>
      <c r="B8" s="132" t="str">
        <f>Položky!C11</f>
        <v>Zemní práce</v>
      </c>
      <c r="C8" s="68"/>
      <c r="D8" s="133"/>
      <c r="E8" s="225">
        <f>Položky!BA45</f>
        <v>0</v>
      </c>
      <c r="F8" s="226">
        <f>Položky!BB45</f>
        <v>0</v>
      </c>
      <c r="G8" s="226">
        <f>Položky!BC45</f>
        <v>0</v>
      </c>
      <c r="H8" s="226">
        <f>Položky!BD45</f>
        <v>0</v>
      </c>
      <c r="I8" s="227">
        <f>Položky!BE45</f>
        <v>0</v>
      </c>
    </row>
    <row r="9" spans="1:9" s="36" customFormat="1" x14ac:dyDescent="0.2">
      <c r="A9" s="224" t="str">
        <f>Položky!B46</f>
        <v>17</v>
      </c>
      <c r="B9" s="132" t="str">
        <f>Položky!C46</f>
        <v>Travní plocha - spáry v žul.kostkách</v>
      </c>
      <c r="C9" s="68"/>
      <c r="D9" s="133"/>
      <c r="E9" s="225">
        <f>Položky!BA52</f>
        <v>0</v>
      </c>
      <c r="F9" s="226">
        <f>Položky!BB52</f>
        <v>0</v>
      </c>
      <c r="G9" s="226">
        <f>Položky!BC52</f>
        <v>0</v>
      </c>
      <c r="H9" s="226">
        <f>Položky!BD52</f>
        <v>0</v>
      </c>
      <c r="I9" s="227">
        <f>Položky!BE52</f>
        <v>0</v>
      </c>
    </row>
    <row r="10" spans="1:9" s="36" customFormat="1" x14ac:dyDescent="0.2">
      <c r="A10" s="224" t="str">
        <f>Položky!B53</f>
        <v>46</v>
      </c>
      <c r="B10" s="132" t="str">
        <f>Položky!C53</f>
        <v>Zpevněné plochy-vsakovací jáma</v>
      </c>
      <c r="C10" s="68"/>
      <c r="D10" s="133"/>
      <c r="E10" s="225">
        <f>Položky!BA60</f>
        <v>0</v>
      </c>
      <c r="F10" s="226">
        <f>Položky!BB60</f>
        <v>0</v>
      </c>
      <c r="G10" s="226">
        <f>Položky!BC60</f>
        <v>0</v>
      </c>
      <c r="H10" s="226">
        <f>Položky!BD60</f>
        <v>0</v>
      </c>
      <c r="I10" s="227">
        <f>Položky!BE60</f>
        <v>0</v>
      </c>
    </row>
    <row r="11" spans="1:9" s="36" customFormat="1" x14ac:dyDescent="0.2">
      <c r="A11" s="224" t="str">
        <f>Položky!B61</f>
        <v>5</v>
      </c>
      <c r="B11" s="132" t="str">
        <f>Položky!C61</f>
        <v>Komunikace</v>
      </c>
      <c r="C11" s="68"/>
      <c r="D11" s="133"/>
      <c r="E11" s="225">
        <f>Položky!BA84</f>
        <v>0</v>
      </c>
      <c r="F11" s="226">
        <f>Položky!BB84</f>
        <v>0</v>
      </c>
      <c r="G11" s="226">
        <f>Položky!BC84</f>
        <v>0</v>
      </c>
      <c r="H11" s="226">
        <f>Položky!BD84</f>
        <v>0</v>
      </c>
      <c r="I11" s="227">
        <f>Položky!BE84</f>
        <v>0</v>
      </c>
    </row>
    <row r="12" spans="1:9" s="36" customFormat="1" x14ac:dyDescent="0.2">
      <c r="A12" s="224" t="str">
        <f>Položky!B85</f>
        <v>8</v>
      </c>
      <c r="B12" s="132" t="str">
        <f>Položky!C85</f>
        <v>Trubní vedení</v>
      </c>
      <c r="C12" s="68"/>
      <c r="D12" s="133"/>
      <c r="E12" s="225">
        <f>Položky!BA95</f>
        <v>0</v>
      </c>
      <c r="F12" s="226">
        <f>Položky!BB95</f>
        <v>0</v>
      </c>
      <c r="G12" s="226">
        <f>Položky!BC95</f>
        <v>0</v>
      </c>
      <c r="H12" s="226">
        <f>Položky!BD95</f>
        <v>0</v>
      </c>
      <c r="I12" s="227">
        <f>Položky!BE95</f>
        <v>0</v>
      </c>
    </row>
    <row r="13" spans="1:9" s="36" customFormat="1" x14ac:dyDescent="0.2">
      <c r="A13" s="224" t="str">
        <f>Položky!B96</f>
        <v>91</v>
      </c>
      <c r="B13" s="132" t="str">
        <f>Položky!C96</f>
        <v>Doplňující práce na komunikaci</v>
      </c>
      <c r="C13" s="68"/>
      <c r="D13" s="133"/>
      <c r="E13" s="225">
        <f>Položky!BA106</f>
        <v>0</v>
      </c>
      <c r="F13" s="226">
        <f>Položky!BB106</f>
        <v>0</v>
      </c>
      <c r="G13" s="226">
        <f>Položky!BC106</f>
        <v>0</v>
      </c>
      <c r="H13" s="226">
        <f>Položky!BD106</f>
        <v>0</v>
      </c>
      <c r="I13" s="227">
        <f>Položky!BE106</f>
        <v>0</v>
      </c>
    </row>
    <row r="14" spans="1:9" s="36" customFormat="1" x14ac:dyDescent="0.2">
      <c r="A14" s="224" t="str">
        <f>Položky!B107</f>
        <v>93</v>
      </c>
      <c r="B14" s="132" t="str">
        <f>Položky!C107</f>
        <v>Dokončovací práce inženýrskách staveb</v>
      </c>
      <c r="C14" s="68"/>
      <c r="D14" s="133"/>
      <c r="E14" s="225">
        <f>Položky!BA114</f>
        <v>0</v>
      </c>
      <c r="F14" s="226">
        <f>Položky!BB114</f>
        <v>0</v>
      </c>
      <c r="G14" s="226">
        <f>Položky!BC114</f>
        <v>0</v>
      </c>
      <c r="H14" s="226">
        <f>Položky!BD114</f>
        <v>0</v>
      </c>
      <c r="I14" s="227">
        <f>Položky!BE114</f>
        <v>0</v>
      </c>
    </row>
    <row r="15" spans="1:9" s="36" customFormat="1" x14ac:dyDescent="0.2">
      <c r="A15" s="224" t="str">
        <f>Položky!B115</f>
        <v>95</v>
      </c>
      <c r="B15" s="132" t="str">
        <f>Položky!C115</f>
        <v>Dokončovací konstrukce na pozemních stavbách</v>
      </c>
      <c r="C15" s="68"/>
      <c r="D15" s="133"/>
      <c r="E15" s="225">
        <f>Položky!BA117</f>
        <v>0</v>
      </c>
      <c r="F15" s="226">
        <f>Položky!BB117</f>
        <v>0</v>
      </c>
      <c r="G15" s="226">
        <f>Položky!BC117</f>
        <v>0</v>
      </c>
      <c r="H15" s="226">
        <f>Položky!BD117</f>
        <v>0</v>
      </c>
      <c r="I15" s="227">
        <f>Položky!BE117</f>
        <v>0</v>
      </c>
    </row>
    <row r="16" spans="1:9" s="36" customFormat="1" x14ac:dyDescent="0.2">
      <c r="A16" s="224" t="str">
        <f>Položky!B118</f>
        <v>99</v>
      </c>
      <c r="B16" s="132" t="str">
        <f>Položky!C118</f>
        <v>Staveništní přesun hmot</v>
      </c>
      <c r="C16" s="68"/>
      <c r="D16" s="133"/>
      <c r="E16" s="225">
        <f>Položky!BA120</f>
        <v>0</v>
      </c>
      <c r="F16" s="226">
        <f>Položky!BB120</f>
        <v>0</v>
      </c>
      <c r="G16" s="226">
        <f>Položky!BC120</f>
        <v>0</v>
      </c>
      <c r="H16" s="226">
        <f>Položky!BD120</f>
        <v>0</v>
      </c>
      <c r="I16" s="227">
        <f>Položky!BE120</f>
        <v>0</v>
      </c>
    </row>
    <row r="17" spans="1:57" s="36" customFormat="1" ht="13.5" thickBot="1" x14ac:dyDescent="0.25">
      <c r="A17" s="224" t="str">
        <f>Položky!B121</f>
        <v>D96</v>
      </c>
      <c r="B17" s="132" t="str">
        <f>Položky!C121</f>
        <v>Přesuny suti a vybouraných hmot</v>
      </c>
      <c r="C17" s="68"/>
      <c r="D17" s="133"/>
      <c r="E17" s="225">
        <f>Položky!BA129</f>
        <v>0</v>
      </c>
      <c r="F17" s="226">
        <f>Položky!BB129</f>
        <v>0</v>
      </c>
      <c r="G17" s="226">
        <f>Položky!BC129</f>
        <v>0</v>
      </c>
      <c r="H17" s="226">
        <f>Položky!BD129</f>
        <v>0</v>
      </c>
      <c r="I17" s="227">
        <f>Položky!BE129</f>
        <v>0</v>
      </c>
    </row>
    <row r="18" spans="1:57" s="140" customFormat="1" ht="13.5" thickBot="1" x14ac:dyDescent="0.25">
      <c r="A18" s="134"/>
      <c r="B18" s="135" t="s">
        <v>57</v>
      </c>
      <c r="C18" s="135"/>
      <c r="D18" s="136"/>
      <c r="E18" s="137">
        <f>SUM(E7:E17)</f>
        <v>0</v>
      </c>
      <c r="F18" s="138">
        <f>SUM(F7:F17)</f>
        <v>0</v>
      </c>
      <c r="G18" s="138">
        <f>SUM(G7:G17)</f>
        <v>0</v>
      </c>
      <c r="H18" s="138">
        <f>SUM(H7:H17)</f>
        <v>0</v>
      </c>
      <c r="I18" s="139">
        <f>SUM(I7:I17)</f>
        <v>0</v>
      </c>
    </row>
    <row r="19" spans="1:57" x14ac:dyDescent="0.2">
      <c r="A19" s="68"/>
      <c r="B19" s="68"/>
      <c r="C19" s="68"/>
      <c r="D19" s="68"/>
      <c r="E19" s="68"/>
      <c r="F19" s="68"/>
      <c r="G19" s="68"/>
      <c r="H19" s="68"/>
      <c r="I19" s="68"/>
    </row>
    <row r="20" spans="1:57" ht="19.5" customHeight="1" x14ac:dyDescent="0.25">
      <c r="A20" s="124" t="s">
        <v>58</v>
      </c>
      <c r="B20" s="124"/>
      <c r="C20" s="124"/>
      <c r="D20" s="124"/>
      <c r="E20" s="124"/>
      <c r="F20" s="124"/>
      <c r="G20" s="141"/>
      <c r="H20" s="124"/>
      <c r="I20" s="124"/>
      <c r="BA20" s="42"/>
      <c r="BB20" s="42"/>
      <c r="BC20" s="42"/>
      <c r="BD20" s="42"/>
      <c r="BE20" s="42"/>
    </row>
    <row r="21" spans="1:57" ht="13.5" thickBot="1" x14ac:dyDescent="0.25">
      <c r="A21" s="81"/>
      <c r="B21" s="81"/>
      <c r="C21" s="81"/>
      <c r="D21" s="81"/>
      <c r="E21" s="81"/>
      <c r="F21" s="81"/>
      <c r="G21" s="81"/>
      <c r="H21" s="81"/>
      <c r="I21" s="81"/>
    </row>
    <row r="22" spans="1:57" x14ac:dyDescent="0.2">
      <c r="A22" s="75" t="s">
        <v>59</v>
      </c>
      <c r="B22" s="76"/>
      <c r="C22" s="76"/>
      <c r="D22" s="142"/>
      <c r="E22" s="143" t="s">
        <v>60</v>
      </c>
      <c r="F22" s="144" t="s">
        <v>61</v>
      </c>
      <c r="G22" s="145" t="s">
        <v>62</v>
      </c>
      <c r="H22" s="146"/>
      <c r="I22" s="147" t="s">
        <v>60</v>
      </c>
    </row>
    <row r="23" spans="1:57" x14ac:dyDescent="0.2">
      <c r="A23" s="66"/>
      <c r="B23" s="57"/>
      <c r="C23" s="57"/>
      <c r="D23" s="148"/>
      <c r="E23" s="149"/>
      <c r="F23" s="150"/>
      <c r="G23" s="151">
        <f>CHOOSE(BA23+1,HSV+PSV,HSV+PSV+Mont,HSV+PSV+Dodavka+Mont,HSV,PSV,Mont,Dodavka,Mont+Dodavka,0)</f>
        <v>0</v>
      </c>
      <c r="H23" s="152"/>
      <c r="I23" s="153">
        <f>E23+F23*G23/100</f>
        <v>0</v>
      </c>
      <c r="BA23">
        <v>8</v>
      </c>
    </row>
    <row r="24" spans="1:57" ht="13.5" thickBot="1" x14ac:dyDescent="0.25">
      <c r="A24" s="154"/>
      <c r="B24" s="155" t="s">
        <v>63</v>
      </c>
      <c r="C24" s="156"/>
      <c r="D24" s="157"/>
      <c r="E24" s="158"/>
      <c r="F24" s="159"/>
      <c r="G24" s="159"/>
      <c r="H24" s="160">
        <f>SUM(H23:H23)</f>
        <v>0</v>
      </c>
      <c r="I24" s="161"/>
    </row>
    <row r="26" spans="1:57" x14ac:dyDescent="0.2">
      <c r="B26" s="140"/>
      <c r="F26" s="162"/>
      <c r="G26" s="163"/>
      <c r="H26" s="163"/>
      <c r="I26" s="164"/>
    </row>
    <row r="27" spans="1:57" x14ac:dyDescent="0.2">
      <c r="F27" s="162"/>
      <c r="G27" s="163"/>
      <c r="H27" s="163"/>
      <c r="I27" s="164"/>
    </row>
    <row r="28" spans="1:57" x14ac:dyDescent="0.2">
      <c r="F28" s="162"/>
      <c r="G28" s="163"/>
      <c r="H28" s="163"/>
      <c r="I28" s="164"/>
    </row>
    <row r="29" spans="1:57" x14ac:dyDescent="0.2">
      <c r="F29" s="162"/>
      <c r="G29" s="163"/>
      <c r="H29" s="163"/>
      <c r="I29" s="164"/>
    </row>
    <row r="30" spans="1:57" x14ac:dyDescent="0.2">
      <c r="F30" s="162"/>
      <c r="G30" s="163"/>
      <c r="H30" s="163"/>
      <c r="I30" s="164"/>
    </row>
    <row r="31" spans="1:57" x14ac:dyDescent="0.2">
      <c r="F31" s="162"/>
      <c r="G31" s="163"/>
      <c r="H31" s="163"/>
      <c r="I31" s="164"/>
    </row>
    <row r="32" spans="1:57" x14ac:dyDescent="0.2">
      <c r="F32" s="162"/>
      <c r="G32" s="163"/>
      <c r="H32" s="163"/>
      <c r="I32" s="164"/>
    </row>
    <row r="33" spans="6:9" x14ac:dyDescent="0.2">
      <c r="F33" s="162"/>
      <c r="G33" s="163"/>
      <c r="H33" s="163"/>
      <c r="I33" s="164"/>
    </row>
    <row r="34" spans="6:9" x14ac:dyDescent="0.2">
      <c r="F34" s="162"/>
      <c r="G34" s="163"/>
      <c r="H34" s="163"/>
      <c r="I34" s="164"/>
    </row>
    <row r="35" spans="6:9" x14ac:dyDescent="0.2">
      <c r="F35" s="162"/>
      <c r="G35" s="163"/>
      <c r="H35" s="163"/>
      <c r="I35" s="164"/>
    </row>
    <row r="36" spans="6:9" x14ac:dyDescent="0.2">
      <c r="F36" s="162"/>
      <c r="G36" s="163"/>
      <c r="H36" s="163"/>
      <c r="I36" s="164"/>
    </row>
    <row r="37" spans="6:9" x14ac:dyDescent="0.2">
      <c r="F37" s="162"/>
      <c r="G37" s="163"/>
      <c r="H37" s="163"/>
      <c r="I37" s="164"/>
    </row>
    <row r="38" spans="6:9" x14ac:dyDescent="0.2">
      <c r="F38" s="162"/>
      <c r="G38" s="163"/>
      <c r="H38" s="163"/>
      <c r="I38" s="164"/>
    </row>
    <row r="39" spans="6:9" x14ac:dyDescent="0.2">
      <c r="F39" s="162"/>
      <c r="G39" s="163"/>
      <c r="H39" s="163"/>
      <c r="I39" s="164"/>
    </row>
    <row r="40" spans="6:9" x14ac:dyDescent="0.2">
      <c r="F40" s="162"/>
      <c r="G40" s="163"/>
      <c r="H40" s="163"/>
      <c r="I40" s="164"/>
    </row>
    <row r="41" spans="6:9" x14ac:dyDescent="0.2">
      <c r="F41" s="162"/>
      <c r="G41" s="163"/>
      <c r="H41" s="163"/>
      <c r="I41" s="164"/>
    </row>
    <row r="42" spans="6:9" x14ac:dyDescent="0.2">
      <c r="F42" s="162"/>
      <c r="G42" s="163"/>
      <c r="H42" s="163"/>
      <c r="I42" s="164"/>
    </row>
    <row r="43" spans="6:9" x14ac:dyDescent="0.2">
      <c r="F43" s="162"/>
      <c r="G43" s="163"/>
      <c r="H43" s="163"/>
      <c r="I43" s="164"/>
    </row>
    <row r="44" spans="6:9" x14ac:dyDescent="0.2">
      <c r="F44" s="162"/>
      <c r="G44" s="163"/>
      <c r="H44" s="163"/>
      <c r="I44" s="164"/>
    </row>
    <row r="45" spans="6:9" x14ac:dyDescent="0.2">
      <c r="F45" s="162"/>
      <c r="G45" s="163"/>
      <c r="H45" s="163"/>
      <c r="I45" s="164"/>
    </row>
    <row r="46" spans="6:9" x14ac:dyDescent="0.2">
      <c r="F46" s="162"/>
      <c r="G46" s="163"/>
      <c r="H46" s="163"/>
      <c r="I46" s="164"/>
    </row>
    <row r="47" spans="6:9" x14ac:dyDescent="0.2">
      <c r="F47" s="162"/>
      <c r="G47" s="163"/>
      <c r="H47" s="163"/>
      <c r="I47" s="164"/>
    </row>
    <row r="48" spans="6:9" x14ac:dyDescent="0.2">
      <c r="F48" s="162"/>
      <c r="G48" s="163"/>
      <c r="H48" s="163"/>
      <c r="I48" s="164"/>
    </row>
    <row r="49" spans="6:9" x14ac:dyDescent="0.2">
      <c r="F49" s="162"/>
      <c r="G49" s="163"/>
      <c r="H49" s="163"/>
      <c r="I49" s="164"/>
    </row>
    <row r="50" spans="6:9" x14ac:dyDescent="0.2">
      <c r="F50" s="162"/>
      <c r="G50" s="163"/>
      <c r="H50" s="163"/>
      <c r="I50" s="164"/>
    </row>
    <row r="51" spans="6:9" x14ac:dyDescent="0.2">
      <c r="F51" s="162"/>
      <c r="G51" s="163"/>
      <c r="H51" s="163"/>
      <c r="I51" s="164"/>
    </row>
    <row r="52" spans="6:9" x14ac:dyDescent="0.2">
      <c r="F52" s="162"/>
      <c r="G52" s="163"/>
      <c r="H52" s="163"/>
      <c r="I52" s="164"/>
    </row>
    <row r="53" spans="6:9" x14ac:dyDescent="0.2">
      <c r="F53" s="162"/>
      <c r="G53" s="163"/>
      <c r="H53" s="163"/>
      <c r="I53" s="164"/>
    </row>
    <row r="54" spans="6:9" x14ac:dyDescent="0.2">
      <c r="F54" s="162"/>
      <c r="G54" s="163"/>
      <c r="H54" s="163"/>
      <c r="I54" s="164"/>
    </row>
    <row r="55" spans="6:9" x14ac:dyDescent="0.2">
      <c r="F55" s="162"/>
      <c r="G55" s="163"/>
      <c r="H55" s="163"/>
      <c r="I55" s="164"/>
    </row>
    <row r="56" spans="6:9" x14ac:dyDescent="0.2">
      <c r="F56" s="162"/>
      <c r="G56" s="163"/>
      <c r="H56" s="163"/>
      <c r="I56" s="164"/>
    </row>
    <row r="57" spans="6:9" x14ac:dyDescent="0.2">
      <c r="F57" s="162"/>
      <c r="G57" s="163"/>
      <c r="H57" s="163"/>
      <c r="I57" s="164"/>
    </row>
    <row r="58" spans="6:9" x14ac:dyDescent="0.2">
      <c r="F58" s="162"/>
      <c r="G58" s="163"/>
      <c r="H58" s="163"/>
      <c r="I58" s="164"/>
    </row>
    <row r="59" spans="6:9" x14ac:dyDescent="0.2">
      <c r="F59" s="162"/>
      <c r="G59" s="163"/>
      <c r="H59" s="163"/>
      <c r="I59" s="164"/>
    </row>
    <row r="60" spans="6:9" x14ac:dyDescent="0.2">
      <c r="F60" s="162"/>
      <c r="G60" s="163"/>
      <c r="H60" s="163"/>
      <c r="I60" s="164"/>
    </row>
    <row r="61" spans="6:9" x14ac:dyDescent="0.2">
      <c r="F61" s="162"/>
      <c r="G61" s="163"/>
      <c r="H61" s="163"/>
      <c r="I61" s="164"/>
    </row>
    <row r="62" spans="6:9" x14ac:dyDescent="0.2">
      <c r="F62" s="162"/>
      <c r="G62" s="163"/>
      <c r="H62" s="163"/>
      <c r="I62" s="164"/>
    </row>
    <row r="63" spans="6:9" x14ac:dyDescent="0.2">
      <c r="F63" s="162"/>
      <c r="G63" s="163"/>
      <c r="H63" s="163"/>
      <c r="I63" s="164"/>
    </row>
    <row r="64" spans="6:9" x14ac:dyDescent="0.2">
      <c r="F64" s="162"/>
      <c r="G64" s="163"/>
      <c r="H64" s="163"/>
      <c r="I64" s="164"/>
    </row>
    <row r="65" spans="6:9" x14ac:dyDescent="0.2">
      <c r="F65" s="162"/>
      <c r="G65" s="163"/>
      <c r="H65" s="163"/>
      <c r="I65" s="164"/>
    </row>
    <row r="66" spans="6:9" x14ac:dyDescent="0.2">
      <c r="F66" s="162"/>
      <c r="G66" s="163"/>
      <c r="H66" s="163"/>
      <c r="I66" s="164"/>
    </row>
    <row r="67" spans="6:9" x14ac:dyDescent="0.2">
      <c r="F67" s="162"/>
      <c r="G67" s="163"/>
      <c r="H67" s="163"/>
      <c r="I67" s="164"/>
    </row>
    <row r="68" spans="6:9" x14ac:dyDescent="0.2">
      <c r="F68" s="162"/>
      <c r="G68" s="163"/>
      <c r="H68" s="163"/>
      <c r="I68" s="164"/>
    </row>
    <row r="69" spans="6:9" x14ac:dyDescent="0.2">
      <c r="F69" s="162"/>
      <c r="G69" s="163"/>
      <c r="H69" s="163"/>
      <c r="I69" s="164"/>
    </row>
    <row r="70" spans="6:9" x14ac:dyDescent="0.2">
      <c r="F70" s="162"/>
      <c r="G70" s="163"/>
      <c r="H70" s="163"/>
      <c r="I70" s="164"/>
    </row>
    <row r="71" spans="6:9" x14ac:dyDescent="0.2">
      <c r="F71" s="162"/>
      <c r="G71" s="163"/>
      <c r="H71" s="163"/>
      <c r="I71" s="164"/>
    </row>
    <row r="72" spans="6:9" x14ac:dyDescent="0.2">
      <c r="F72" s="162"/>
      <c r="G72" s="163"/>
      <c r="H72" s="163"/>
      <c r="I72" s="164"/>
    </row>
    <row r="73" spans="6:9" x14ac:dyDescent="0.2">
      <c r="F73" s="162"/>
      <c r="G73" s="163"/>
      <c r="H73" s="163"/>
      <c r="I73" s="164"/>
    </row>
    <row r="74" spans="6:9" x14ac:dyDescent="0.2">
      <c r="F74" s="162"/>
      <c r="G74" s="163"/>
      <c r="H74" s="163"/>
      <c r="I74" s="164"/>
    </row>
    <row r="75" spans="6:9" x14ac:dyDescent="0.2">
      <c r="F75" s="162"/>
      <c r="G75" s="163"/>
      <c r="H75" s="163"/>
      <c r="I75" s="164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02"/>
  <sheetViews>
    <sheetView showGridLines="0" showZeros="0" zoomScaleNormal="100" workbookViewId="0">
      <selection activeCell="A129" sqref="A129:IV131"/>
    </sheetView>
  </sheetViews>
  <sheetFormatPr defaultRowHeight="12.75" x14ac:dyDescent="0.2"/>
  <cols>
    <col min="1" max="1" width="4.42578125" style="166" customWidth="1"/>
    <col min="2" max="2" width="11.5703125" style="166" customWidth="1"/>
    <col min="3" max="3" width="40.42578125" style="166" customWidth="1"/>
    <col min="4" max="4" width="5.5703125" style="166" customWidth="1"/>
    <col min="5" max="5" width="8.5703125" style="218" customWidth="1"/>
    <col min="6" max="6" width="9.85546875" style="166" customWidth="1"/>
    <col min="7" max="7" width="13.85546875" style="166" customWidth="1"/>
    <col min="8" max="11" width="9.140625" style="166"/>
    <col min="12" max="12" width="75.42578125" style="166" customWidth="1"/>
    <col min="13" max="13" width="45.28515625" style="166" customWidth="1"/>
    <col min="14" max="16384" width="9.140625" style="166"/>
  </cols>
  <sheetData>
    <row r="1" spans="1:104" ht="15.75" x14ac:dyDescent="0.25">
      <c r="A1" s="165" t="s">
        <v>77</v>
      </c>
      <c r="B1" s="165"/>
      <c r="C1" s="165"/>
      <c r="D1" s="165"/>
      <c r="E1" s="165"/>
      <c r="F1" s="165"/>
      <c r="G1" s="165"/>
    </row>
    <row r="2" spans="1:104" ht="14.25" customHeight="1" thickBot="1" x14ac:dyDescent="0.25">
      <c r="A2" s="167"/>
      <c r="B2" s="168"/>
      <c r="C2" s="169"/>
      <c r="D2" s="169"/>
      <c r="E2" s="170"/>
      <c r="F2" s="169"/>
      <c r="G2" s="169"/>
    </row>
    <row r="3" spans="1:104" ht="13.5" thickTop="1" x14ac:dyDescent="0.2">
      <c r="A3" s="107" t="s">
        <v>48</v>
      </c>
      <c r="B3" s="108"/>
      <c r="C3" s="109" t="str">
        <f>CONCATENATE(cislostavby," ",nazevstavby)</f>
        <v>H4110/05/1 Rekonstrukce lokality Kolonka,Znojmo</v>
      </c>
      <c r="D3" s="110"/>
      <c r="E3" s="171" t="s">
        <v>64</v>
      </c>
      <c r="F3" s="172" t="str">
        <f>Rekapitulace!H1</f>
        <v>H4110/05/1</v>
      </c>
      <c r="G3" s="173"/>
    </row>
    <row r="4" spans="1:104" ht="13.5" thickBot="1" x14ac:dyDescent="0.25">
      <c r="A4" s="174" t="s">
        <v>50</v>
      </c>
      <c r="B4" s="116"/>
      <c r="C4" s="117" t="str">
        <f>CONCATENATE(cisloobjektu," ",nazevobjektu)</f>
        <v>SO 02 stavební část</v>
      </c>
      <c r="D4" s="118"/>
      <c r="E4" s="175" t="str">
        <f>Rekapitulace!G2</f>
        <v>Kolonka rekonstrukce-stavební část</v>
      </c>
      <c r="F4" s="176"/>
      <c r="G4" s="177"/>
    </row>
    <row r="5" spans="1:104" ht="13.5" thickTop="1" x14ac:dyDescent="0.2">
      <c r="A5" s="178"/>
      <c r="B5" s="167"/>
      <c r="C5" s="167"/>
      <c r="D5" s="167"/>
      <c r="E5" s="179"/>
      <c r="F5" s="167"/>
      <c r="G5" s="180"/>
    </row>
    <row r="6" spans="1:104" x14ac:dyDescent="0.2">
      <c r="A6" s="181" t="s">
        <v>65</v>
      </c>
      <c r="B6" s="182" t="s">
        <v>66</v>
      </c>
      <c r="C6" s="182" t="s">
        <v>67</v>
      </c>
      <c r="D6" s="182" t="s">
        <v>68</v>
      </c>
      <c r="E6" s="183" t="s">
        <v>69</v>
      </c>
      <c r="F6" s="182" t="s">
        <v>70</v>
      </c>
      <c r="G6" s="184" t="s">
        <v>71</v>
      </c>
    </row>
    <row r="7" spans="1:104" x14ac:dyDescent="0.2">
      <c r="A7" s="185" t="s">
        <v>72</v>
      </c>
      <c r="B7" s="186" t="s">
        <v>83</v>
      </c>
      <c r="C7" s="187" t="s">
        <v>84</v>
      </c>
      <c r="D7" s="188"/>
      <c r="E7" s="189"/>
      <c r="F7" s="189"/>
      <c r="G7" s="190"/>
      <c r="H7" s="191"/>
      <c r="I7" s="191"/>
      <c r="O7" s="192">
        <v>1</v>
      </c>
    </row>
    <row r="8" spans="1:104" x14ac:dyDescent="0.2">
      <c r="A8" s="193">
        <v>1</v>
      </c>
      <c r="B8" s="194" t="s">
        <v>85</v>
      </c>
      <c r="C8" s="195" t="s">
        <v>86</v>
      </c>
      <c r="D8" s="196" t="s">
        <v>87</v>
      </c>
      <c r="E8" s="197">
        <v>1</v>
      </c>
      <c r="F8" s="197">
        <v>0</v>
      </c>
      <c r="G8" s="198">
        <f>E8*F8</f>
        <v>0</v>
      </c>
      <c r="O8" s="192">
        <v>2</v>
      </c>
      <c r="AA8" s="166">
        <v>11</v>
      </c>
      <c r="AB8" s="166">
        <v>3</v>
      </c>
      <c r="AC8" s="166">
        <v>96</v>
      </c>
      <c r="AZ8" s="166">
        <v>1</v>
      </c>
      <c r="BA8" s="166">
        <f>IF(AZ8=1,G8,0)</f>
        <v>0</v>
      </c>
      <c r="BB8" s="166">
        <f>IF(AZ8=2,G8,0)</f>
        <v>0</v>
      </c>
      <c r="BC8" s="166">
        <f>IF(AZ8=3,G8,0)</f>
        <v>0</v>
      </c>
      <c r="BD8" s="166">
        <f>IF(AZ8=4,G8,0)</f>
        <v>0</v>
      </c>
      <c r="BE8" s="166">
        <f>IF(AZ8=5,G8,0)</f>
        <v>0</v>
      </c>
      <c r="CA8" s="199">
        <v>11</v>
      </c>
      <c r="CB8" s="199">
        <v>3</v>
      </c>
      <c r="CZ8" s="166">
        <v>0</v>
      </c>
    </row>
    <row r="9" spans="1:104" ht="22.5" x14ac:dyDescent="0.2">
      <c r="A9" s="193">
        <v>2</v>
      </c>
      <c r="B9" s="194" t="s">
        <v>88</v>
      </c>
      <c r="C9" s="195" t="s">
        <v>89</v>
      </c>
      <c r="D9" s="196" t="s">
        <v>87</v>
      </c>
      <c r="E9" s="197">
        <v>1</v>
      </c>
      <c r="F9" s="197">
        <v>0</v>
      </c>
      <c r="G9" s="198">
        <f>E9*F9</f>
        <v>0</v>
      </c>
      <c r="O9" s="192">
        <v>2</v>
      </c>
      <c r="AA9" s="166">
        <v>11</v>
      </c>
      <c r="AB9" s="166">
        <v>3</v>
      </c>
      <c r="AC9" s="166">
        <v>97</v>
      </c>
      <c r="AZ9" s="166">
        <v>1</v>
      </c>
      <c r="BA9" s="166">
        <f>IF(AZ9=1,G9,0)</f>
        <v>0</v>
      </c>
      <c r="BB9" s="166">
        <f>IF(AZ9=2,G9,0)</f>
        <v>0</v>
      </c>
      <c r="BC9" s="166">
        <f>IF(AZ9=3,G9,0)</f>
        <v>0</v>
      </c>
      <c r="BD9" s="166">
        <f>IF(AZ9=4,G9,0)</f>
        <v>0</v>
      </c>
      <c r="BE9" s="166">
        <f>IF(AZ9=5,G9,0)</f>
        <v>0</v>
      </c>
      <c r="CA9" s="199">
        <v>11</v>
      </c>
      <c r="CB9" s="199">
        <v>3</v>
      </c>
      <c r="CZ9" s="166">
        <v>0</v>
      </c>
    </row>
    <row r="10" spans="1:104" x14ac:dyDescent="0.2">
      <c r="A10" s="208"/>
      <c r="B10" s="209" t="s">
        <v>75</v>
      </c>
      <c r="C10" s="210" t="str">
        <f>CONCATENATE(B7," ",C7)</f>
        <v>0 Přípravné a pomocné práce</v>
      </c>
      <c r="D10" s="211"/>
      <c r="E10" s="212"/>
      <c r="F10" s="213"/>
      <c r="G10" s="214">
        <f>SUM(G7:G9)</f>
        <v>0</v>
      </c>
      <c r="O10" s="192">
        <v>4</v>
      </c>
      <c r="BA10" s="215">
        <f>SUM(BA7:BA9)</f>
        <v>0</v>
      </c>
      <c r="BB10" s="215">
        <f>SUM(BB7:BB9)</f>
        <v>0</v>
      </c>
      <c r="BC10" s="215">
        <f>SUM(BC7:BC9)</f>
        <v>0</v>
      </c>
      <c r="BD10" s="215">
        <f>SUM(BD7:BD9)</f>
        <v>0</v>
      </c>
      <c r="BE10" s="215">
        <f>SUM(BE7:BE9)</f>
        <v>0</v>
      </c>
    </row>
    <row r="11" spans="1:104" x14ac:dyDescent="0.2">
      <c r="A11" s="185" t="s">
        <v>72</v>
      </c>
      <c r="B11" s="186" t="s">
        <v>73</v>
      </c>
      <c r="C11" s="187" t="s">
        <v>74</v>
      </c>
      <c r="D11" s="188"/>
      <c r="E11" s="189"/>
      <c r="F11" s="189"/>
      <c r="G11" s="190"/>
      <c r="H11" s="191"/>
      <c r="I11" s="191"/>
      <c r="O11" s="192">
        <v>1</v>
      </c>
    </row>
    <row r="12" spans="1:104" x14ac:dyDescent="0.2">
      <c r="A12" s="193">
        <v>3</v>
      </c>
      <c r="B12" s="194" t="s">
        <v>90</v>
      </c>
      <c r="C12" s="195" t="s">
        <v>91</v>
      </c>
      <c r="D12" s="196" t="s">
        <v>92</v>
      </c>
      <c r="E12" s="197">
        <v>1041</v>
      </c>
      <c r="F12" s="197">
        <v>0</v>
      </c>
      <c r="G12" s="198">
        <f>E12*F12</f>
        <v>0</v>
      </c>
      <c r="O12" s="192">
        <v>2</v>
      </c>
      <c r="AA12" s="166">
        <v>1</v>
      </c>
      <c r="AB12" s="166">
        <v>0</v>
      </c>
      <c r="AC12" s="166">
        <v>0</v>
      </c>
      <c r="AZ12" s="166">
        <v>1</v>
      </c>
      <c r="BA12" s="166">
        <f>IF(AZ12=1,G12,0)</f>
        <v>0</v>
      </c>
      <c r="BB12" s="166">
        <f>IF(AZ12=2,G12,0)</f>
        <v>0</v>
      </c>
      <c r="BC12" s="166">
        <f>IF(AZ12=3,G12,0)</f>
        <v>0</v>
      </c>
      <c r="BD12" s="166">
        <f>IF(AZ12=4,G12,0)</f>
        <v>0</v>
      </c>
      <c r="BE12" s="166">
        <f>IF(AZ12=5,G12,0)</f>
        <v>0</v>
      </c>
      <c r="CA12" s="199">
        <v>1</v>
      </c>
      <c r="CB12" s="199">
        <v>0</v>
      </c>
      <c r="CZ12" s="166">
        <v>0</v>
      </c>
    </row>
    <row r="13" spans="1:104" x14ac:dyDescent="0.2">
      <c r="A13" s="200"/>
      <c r="B13" s="202"/>
      <c r="C13" s="203" t="s">
        <v>93</v>
      </c>
      <c r="D13" s="204"/>
      <c r="E13" s="205">
        <v>325</v>
      </c>
      <c r="F13" s="206"/>
      <c r="G13" s="207"/>
      <c r="M13" s="201" t="s">
        <v>93</v>
      </c>
      <c r="O13" s="192"/>
    </row>
    <row r="14" spans="1:104" x14ac:dyDescent="0.2">
      <c r="A14" s="200"/>
      <c r="B14" s="202"/>
      <c r="C14" s="203" t="s">
        <v>94</v>
      </c>
      <c r="D14" s="204"/>
      <c r="E14" s="205">
        <v>348</v>
      </c>
      <c r="F14" s="206"/>
      <c r="G14" s="207"/>
      <c r="M14" s="201" t="s">
        <v>94</v>
      </c>
      <c r="O14" s="192"/>
    </row>
    <row r="15" spans="1:104" x14ac:dyDescent="0.2">
      <c r="A15" s="200"/>
      <c r="B15" s="202"/>
      <c r="C15" s="203" t="s">
        <v>95</v>
      </c>
      <c r="D15" s="204"/>
      <c r="E15" s="205">
        <v>368</v>
      </c>
      <c r="F15" s="206"/>
      <c r="G15" s="207"/>
      <c r="M15" s="201" t="s">
        <v>95</v>
      </c>
      <c r="O15" s="192"/>
    </row>
    <row r="16" spans="1:104" ht="22.5" x14ac:dyDescent="0.2">
      <c r="A16" s="193">
        <v>4</v>
      </c>
      <c r="B16" s="194" t="s">
        <v>96</v>
      </c>
      <c r="C16" s="195" t="s">
        <v>97</v>
      </c>
      <c r="D16" s="196" t="s">
        <v>92</v>
      </c>
      <c r="E16" s="197">
        <v>1041</v>
      </c>
      <c r="F16" s="197">
        <v>0</v>
      </c>
      <c r="G16" s="198">
        <f>E16*F16</f>
        <v>0</v>
      </c>
      <c r="O16" s="192">
        <v>2</v>
      </c>
      <c r="AA16" s="166">
        <v>1</v>
      </c>
      <c r="AB16" s="166">
        <v>1</v>
      </c>
      <c r="AC16" s="166">
        <v>1</v>
      </c>
      <c r="AZ16" s="166">
        <v>1</v>
      </c>
      <c r="BA16" s="166">
        <f>IF(AZ16=1,G16,0)</f>
        <v>0</v>
      </c>
      <c r="BB16" s="166">
        <f>IF(AZ16=2,G16,0)</f>
        <v>0</v>
      </c>
      <c r="BC16" s="166">
        <f>IF(AZ16=3,G16,0)</f>
        <v>0</v>
      </c>
      <c r="BD16" s="166">
        <f>IF(AZ16=4,G16,0)</f>
        <v>0</v>
      </c>
      <c r="BE16" s="166">
        <f>IF(AZ16=5,G16,0)</f>
        <v>0</v>
      </c>
      <c r="CA16" s="199">
        <v>1</v>
      </c>
      <c r="CB16" s="199">
        <v>1</v>
      </c>
      <c r="CZ16" s="166">
        <v>0</v>
      </c>
    </row>
    <row r="17" spans="1:104" x14ac:dyDescent="0.2">
      <c r="A17" s="200"/>
      <c r="B17" s="202"/>
      <c r="C17" s="203" t="s">
        <v>93</v>
      </c>
      <c r="D17" s="204"/>
      <c r="E17" s="205">
        <v>325</v>
      </c>
      <c r="F17" s="206"/>
      <c r="G17" s="207"/>
      <c r="M17" s="201" t="s">
        <v>93</v>
      </c>
      <c r="O17" s="192"/>
    </row>
    <row r="18" spans="1:104" x14ac:dyDescent="0.2">
      <c r="A18" s="200"/>
      <c r="B18" s="202"/>
      <c r="C18" s="203" t="s">
        <v>94</v>
      </c>
      <c r="D18" s="204"/>
      <c r="E18" s="205">
        <v>348</v>
      </c>
      <c r="F18" s="206"/>
      <c r="G18" s="207"/>
      <c r="M18" s="201" t="s">
        <v>94</v>
      </c>
      <c r="O18" s="192"/>
    </row>
    <row r="19" spans="1:104" x14ac:dyDescent="0.2">
      <c r="A19" s="200"/>
      <c r="B19" s="202"/>
      <c r="C19" s="203" t="s">
        <v>95</v>
      </c>
      <c r="D19" s="204"/>
      <c r="E19" s="205">
        <v>368</v>
      </c>
      <c r="F19" s="206"/>
      <c r="G19" s="207"/>
      <c r="M19" s="201" t="s">
        <v>95</v>
      </c>
      <c r="O19" s="192"/>
    </row>
    <row r="20" spans="1:104" ht="22.5" x14ac:dyDescent="0.2">
      <c r="A20" s="193">
        <v>5</v>
      </c>
      <c r="B20" s="194" t="s">
        <v>98</v>
      </c>
      <c r="C20" s="195" t="s">
        <v>99</v>
      </c>
      <c r="D20" s="196" t="s">
        <v>92</v>
      </c>
      <c r="E20" s="197">
        <v>325</v>
      </c>
      <c r="F20" s="197">
        <v>0</v>
      </c>
      <c r="G20" s="198">
        <f>E20*F20</f>
        <v>0</v>
      </c>
      <c r="O20" s="192">
        <v>2</v>
      </c>
      <c r="AA20" s="166">
        <v>1</v>
      </c>
      <c r="AB20" s="166">
        <v>1</v>
      </c>
      <c r="AC20" s="166">
        <v>1</v>
      </c>
      <c r="AZ20" s="166">
        <v>1</v>
      </c>
      <c r="BA20" s="166">
        <f>IF(AZ20=1,G20,0)</f>
        <v>0</v>
      </c>
      <c r="BB20" s="166">
        <f>IF(AZ20=2,G20,0)</f>
        <v>0</v>
      </c>
      <c r="BC20" s="166">
        <f>IF(AZ20=3,G20,0)</f>
        <v>0</v>
      </c>
      <c r="BD20" s="166">
        <f>IF(AZ20=4,G20,0)</f>
        <v>0</v>
      </c>
      <c r="BE20" s="166">
        <f>IF(AZ20=5,G20,0)</f>
        <v>0</v>
      </c>
      <c r="CA20" s="199">
        <v>1</v>
      </c>
      <c r="CB20" s="199">
        <v>1</v>
      </c>
      <c r="CZ20" s="166">
        <v>0</v>
      </c>
    </row>
    <row r="21" spans="1:104" x14ac:dyDescent="0.2">
      <c r="A21" s="200"/>
      <c r="B21" s="202"/>
      <c r="C21" s="203" t="s">
        <v>100</v>
      </c>
      <c r="D21" s="204"/>
      <c r="E21" s="205">
        <v>325</v>
      </c>
      <c r="F21" s="206"/>
      <c r="G21" s="207"/>
      <c r="M21" s="201" t="s">
        <v>100</v>
      </c>
      <c r="O21" s="192"/>
    </row>
    <row r="22" spans="1:104" ht="22.5" x14ac:dyDescent="0.2">
      <c r="A22" s="193">
        <v>6</v>
      </c>
      <c r="B22" s="194" t="s">
        <v>101</v>
      </c>
      <c r="C22" s="195" t="s">
        <v>102</v>
      </c>
      <c r="D22" s="196" t="s">
        <v>92</v>
      </c>
      <c r="E22" s="197">
        <v>325</v>
      </c>
      <c r="F22" s="197">
        <v>0</v>
      </c>
      <c r="G22" s="198">
        <f>E22*F22</f>
        <v>0</v>
      </c>
      <c r="O22" s="192">
        <v>2</v>
      </c>
      <c r="AA22" s="166">
        <v>1</v>
      </c>
      <c r="AB22" s="166">
        <v>1</v>
      </c>
      <c r="AC22" s="166">
        <v>1</v>
      </c>
      <c r="AZ22" s="166">
        <v>1</v>
      </c>
      <c r="BA22" s="166">
        <f>IF(AZ22=1,G22,0)</f>
        <v>0</v>
      </c>
      <c r="BB22" s="166">
        <f>IF(AZ22=2,G22,0)</f>
        <v>0</v>
      </c>
      <c r="BC22" s="166">
        <f>IF(AZ22=3,G22,0)</f>
        <v>0</v>
      </c>
      <c r="BD22" s="166">
        <f>IF(AZ22=4,G22,0)</f>
        <v>0</v>
      </c>
      <c r="BE22" s="166">
        <f>IF(AZ22=5,G22,0)</f>
        <v>0</v>
      </c>
      <c r="CA22" s="199">
        <v>1</v>
      </c>
      <c r="CB22" s="199">
        <v>1</v>
      </c>
      <c r="CZ22" s="166">
        <v>0</v>
      </c>
    </row>
    <row r="23" spans="1:104" x14ac:dyDescent="0.2">
      <c r="A23" s="193">
        <v>7</v>
      </c>
      <c r="B23" s="194" t="s">
        <v>103</v>
      </c>
      <c r="C23" s="195" t="s">
        <v>104</v>
      </c>
      <c r="D23" s="196" t="s">
        <v>92</v>
      </c>
      <c r="E23" s="197">
        <v>368</v>
      </c>
      <c r="F23" s="197">
        <v>0</v>
      </c>
      <c r="G23" s="198">
        <f>E23*F23</f>
        <v>0</v>
      </c>
      <c r="O23" s="192">
        <v>2</v>
      </c>
      <c r="AA23" s="166">
        <v>1</v>
      </c>
      <c r="AB23" s="166">
        <v>0</v>
      </c>
      <c r="AC23" s="166">
        <v>0</v>
      </c>
      <c r="AZ23" s="166">
        <v>1</v>
      </c>
      <c r="BA23" s="166">
        <f>IF(AZ23=1,G23,0)</f>
        <v>0</v>
      </c>
      <c r="BB23" s="166">
        <f>IF(AZ23=2,G23,0)</f>
        <v>0</v>
      </c>
      <c r="BC23" s="166">
        <f>IF(AZ23=3,G23,0)</f>
        <v>0</v>
      </c>
      <c r="BD23" s="166">
        <f>IF(AZ23=4,G23,0)</f>
        <v>0</v>
      </c>
      <c r="BE23" s="166">
        <f>IF(AZ23=5,G23,0)</f>
        <v>0</v>
      </c>
      <c r="CA23" s="199">
        <v>1</v>
      </c>
      <c r="CB23" s="199">
        <v>0</v>
      </c>
      <c r="CZ23" s="166">
        <v>0</v>
      </c>
    </row>
    <row r="24" spans="1:104" x14ac:dyDescent="0.2">
      <c r="A24" s="200"/>
      <c r="B24" s="202"/>
      <c r="C24" s="203" t="s">
        <v>95</v>
      </c>
      <c r="D24" s="204"/>
      <c r="E24" s="205">
        <v>368</v>
      </c>
      <c r="F24" s="206"/>
      <c r="G24" s="207"/>
      <c r="M24" s="201" t="s">
        <v>95</v>
      </c>
      <c r="O24" s="192"/>
    </row>
    <row r="25" spans="1:104" x14ac:dyDescent="0.2">
      <c r="A25" s="193">
        <v>8</v>
      </c>
      <c r="B25" s="194" t="s">
        <v>105</v>
      </c>
      <c r="C25" s="195" t="s">
        <v>106</v>
      </c>
      <c r="D25" s="196" t="s">
        <v>92</v>
      </c>
      <c r="E25" s="197">
        <v>348</v>
      </c>
      <c r="F25" s="197">
        <v>0</v>
      </c>
      <c r="G25" s="198">
        <f>E25*F25</f>
        <v>0</v>
      </c>
      <c r="O25" s="192">
        <v>2</v>
      </c>
      <c r="AA25" s="166">
        <v>1</v>
      </c>
      <c r="AB25" s="166">
        <v>0</v>
      </c>
      <c r="AC25" s="166">
        <v>0</v>
      </c>
      <c r="AZ25" s="166">
        <v>1</v>
      </c>
      <c r="BA25" s="166">
        <f>IF(AZ25=1,G25,0)</f>
        <v>0</v>
      </c>
      <c r="BB25" s="166">
        <f>IF(AZ25=2,G25,0)</f>
        <v>0</v>
      </c>
      <c r="BC25" s="166">
        <f>IF(AZ25=3,G25,0)</f>
        <v>0</v>
      </c>
      <c r="BD25" s="166">
        <f>IF(AZ25=4,G25,0)</f>
        <v>0</v>
      </c>
      <c r="BE25" s="166">
        <f>IF(AZ25=5,G25,0)</f>
        <v>0</v>
      </c>
      <c r="CA25" s="199">
        <v>1</v>
      </c>
      <c r="CB25" s="199">
        <v>0</v>
      </c>
      <c r="CZ25" s="166">
        <v>0</v>
      </c>
    </row>
    <row r="26" spans="1:104" x14ac:dyDescent="0.2">
      <c r="A26" s="200"/>
      <c r="B26" s="202"/>
      <c r="C26" s="203" t="s">
        <v>107</v>
      </c>
      <c r="D26" s="204"/>
      <c r="E26" s="205">
        <v>348</v>
      </c>
      <c r="F26" s="206"/>
      <c r="G26" s="207"/>
      <c r="M26" s="201" t="s">
        <v>107</v>
      </c>
      <c r="O26" s="192"/>
    </row>
    <row r="27" spans="1:104" x14ac:dyDescent="0.2">
      <c r="A27" s="193">
        <v>9</v>
      </c>
      <c r="B27" s="194" t="s">
        <v>108</v>
      </c>
      <c r="C27" s="195" t="s">
        <v>109</v>
      </c>
      <c r="D27" s="196" t="s">
        <v>110</v>
      </c>
      <c r="E27" s="197">
        <v>245</v>
      </c>
      <c r="F27" s="197">
        <v>0</v>
      </c>
      <c r="G27" s="198">
        <f>E27*F27</f>
        <v>0</v>
      </c>
      <c r="O27" s="192">
        <v>2</v>
      </c>
      <c r="AA27" s="166">
        <v>1</v>
      </c>
      <c r="AB27" s="166">
        <v>0</v>
      </c>
      <c r="AC27" s="166">
        <v>0</v>
      </c>
      <c r="AZ27" s="166">
        <v>1</v>
      </c>
      <c r="BA27" s="166">
        <f>IF(AZ27=1,G27,0)</f>
        <v>0</v>
      </c>
      <c r="BB27" s="166">
        <f>IF(AZ27=2,G27,0)</f>
        <v>0</v>
      </c>
      <c r="BC27" s="166">
        <f>IF(AZ27=3,G27,0)</f>
        <v>0</v>
      </c>
      <c r="BD27" s="166">
        <f>IF(AZ27=4,G27,0)</f>
        <v>0</v>
      </c>
      <c r="BE27" s="166">
        <f>IF(AZ27=5,G27,0)</f>
        <v>0</v>
      </c>
      <c r="CA27" s="199">
        <v>1</v>
      </c>
      <c r="CB27" s="199">
        <v>0</v>
      </c>
      <c r="CZ27" s="166">
        <v>0</v>
      </c>
    </row>
    <row r="28" spans="1:104" x14ac:dyDescent="0.2">
      <c r="A28" s="193">
        <v>10</v>
      </c>
      <c r="B28" s="194" t="s">
        <v>111</v>
      </c>
      <c r="C28" s="195" t="s">
        <v>112</v>
      </c>
      <c r="D28" s="196" t="s">
        <v>113</v>
      </c>
      <c r="E28" s="197">
        <v>135.5</v>
      </c>
      <c r="F28" s="197">
        <v>0</v>
      </c>
      <c r="G28" s="198">
        <f>E28*F28</f>
        <v>0</v>
      </c>
      <c r="O28" s="192">
        <v>2</v>
      </c>
      <c r="AA28" s="166">
        <v>1</v>
      </c>
      <c r="AB28" s="166">
        <v>1</v>
      </c>
      <c r="AC28" s="166">
        <v>1</v>
      </c>
      <c r="AZ28" s="166">
        <v>1</v>
      </c>
      <c r="BA28" s="166">
        <f>IF(AZ28=1,G28,0)</f>
        <v>0</v>
      </c>
      <c r="BB28" s="166">
        <f>IF(AZ28=2,G28,0)</f>
        <v>0</v>
      </c>
      <c r="BC28" s="166">
        <f>IF(AZ28=3,G28,0)</f>
        <v>0</v>
      </c>
      <c r="BD28" s="166">
        <f>IF(AZ28=4,G28,0)</f>
        <v>0</v>
      </c>
      <c r="BE28" s="166">
        <f>IF(AZ28=5,G28,0)</f>
        <v>0</v>
      </c>
      <c r="CA28" s="199">
        <v>1</v>
      </c>
      <c r="CB28" s="199">
        <v>1</v>
      </c>
      <c r="CZ28" s="166">
        <v>0</v>
      </c>
    </row>
    <row r="29" spans="1:104" x14ac:dyDescent="0.2">
      <c r="A29" s="200"/>
      <c r="B29" s="202"/>
      <c r="C29" s="203" t="s">
        <v>114</v>
      </c>
      <c r="D29" s="204"/>
      <c r="E29" s="205">
        <v>135.5</v>
      </c>
      <c r="F29" s="206"/>
      <c r="G29" s="207"/>
      <c r="M29" s="201" t="s">
        <v>114</v>
      </c>
      <c r="O29" s="192"/>
    </row>
    <row r="30" spans="1:104" x14ac:dyDescent="0.2">
      <c r="A30" s="200"/>
      <c r="B30" s="202"/>
      <c r="C30" s="203" t="s">
        <v>115</v>
      </c>
      <c r="D30" s="204"/>
      <c r="E30" s="205">
        <v>0</v>
      </c>
      <c r="F30" s="206"/>
      <c r="G30" s="207"/>
      <c r="M30" s="201" t="s">
        <v>115</v>
      </c>
      <c r="O30" s="192"/>
    </row>
    <row r="31" spans="1:104" x14ac:dyDescent="0.2">
      <c r="A31" s="200"/>
      <c r="B31" s="202"/>
      <c r="C31" s="203" t="s">
        <v>116</v>
      </c>
      <c r="D31" s="204"/>
      <c r="E31" s="205">
        <v>0</v>
      </c>
      <c r="F31" s="206"/>
      <c r="G31" s="207"/>
      <c r="M31" s="201" t="s">
        <v>116</v>
      </c>
      <c r="O31" s="192"/>
    </row>
    <row r="32" spans="1:104" ht="22.5" x14ac:dyDescent="0.2">
      <c r="A32" s="193">
        <v>11</v>
      </c>
      <c r="B32" s="194" t="s">
        <v>117</v>
      </c>
      <c r="C32" s="195" t="s">
        <v>118</v>
      </c>
      <c r="D32" s="196" t="s">
        <v>113</v>
      </c>
      <c r="E32" s="197">
        <v>456.5</v>
      </c>
      <c r="F32" s="197">
        <v>0</v>
      </c>
      <c r="G32" s="198">
        <f>E32*F32</f>
        <v>0</v>
      </c>
      <c r="O32" s="192">
        <v>2</v>
      </c>
      <c r="AA32" s="166">
        <v>1</v>
      </c>
      <c r="AB32" s="166">
        <v>1</v>
      </c>
      <c r="AC32" s="166">
        <v>1</v>
      </c>
      <c r="AZ32" s="166">
        <v>1</v>
      </c>
      <c r="BA32" s="166">
        <f>IF(AZ32=1,G32,0)</f>
        <v>0</v>
      </c>
      <c r="BB32" s="166">
        <f>IF(AZ32=2,G32,0)</f>
        <v>0</v>
      </c>
      <c r="BC32" s="166">
        <f>IF(AZ32=3,G32,0)</f>
        <v>0</v>
      </c>
      <c r="BD32" s="166">
        <f>IF(AZ32=4,G32,0)</f>
        <v>0</v>
      </c>
      <c r="BE32" s="166">
        <f>IF(AZ32=5,G32,0)</f>
        <v>0</v>
      </c>
      <c r="CA32" s="199">
        <v>1</v>
      </c>
      <c r="CB32" s="199">
        <v>1</v>
      </c>
      <c r="CZ32" s="166">
        <v>0</v>
      </c>
    </row>
    <row r="33" spans="1:104" x14ac:dyDescent="0.2">
      <c r="A33" s="200"/>
      <c r="B33" s="202"/>
      <c r="C33" s="203" t="s">
        <v>119</v>
      </c>
      <c r="D33" s="204"/>
      <c r="E33" s="205">
        <v>135.5</v>
      </c>
      <c r="F33" s="206"/>
      <c r="G33" s="207"/>
      <c r="M33" s="201" t="s">
        <v>119</v>
      </c>
      <c r="O33" s="192"/>
    </row>
    <row r="34" spans="1:104" x14ac:dyDescent="0.2">
      <c r="A34" s="200"/>
      <c r="B34" s="202"/>
      <c r="C34" s="203" t="s">
        <v>120</v>
      </c>
      <c r="D34" s="204"/>
      <c r="E34" s="205">
        <v>321</v>
      </c>
      <c r="F34" s="206"/>
      <c r="G34" s="207"/>
      <c r="M34" s="201" t="s">
        <v>120</v>
      </c>
      <c r="O34" s="192"/>
    </row>
    <row r="35" spans="1:104" ht="22.5" x14ac:dyDescent="0.2">
      <c r="A35" s="193">
        <v>12</v>
      </c>
      <c r="B35" s="194" t="s">
        <v>121</v>
      </c>
      <c r="C35" s="195" t="s">
        <v>122</v>
      </c>
      <c r="D35" s="196" t="s">
        <v>113</v>
      </c>
      <c r="E35" s="197">
        <v>39</v>
      </c>
      <c r="F35" s="197">
        <v>0</v>
      </c>
      <c r="G35" s="198">
        <f>E35*F35</f>
        <v>0</v>
      </c>
      <c r="O35" s="192">
        <v>2</v>
      </c>
      <c r="AA35" s="166">
        <v>1</v>
      </c>
      <c r="AB35" s="166">
        <v>0</v>
      </c>
      <c r="AC35" s="166">
        <v>0</v>
      </c>
      <c r="AZ35" s="166">
        <v>1</v>
      </c>
      <c r="BA35" s="166">
        <f>IF(AZ35=1,G35,0)</f>
        <v>0</v>
      </c>
      <c r="BB35" s="166">
        <f>IF(AZ35=2,G35,0)</f>
        <v>0</v>
      </c>
      <c r="BC35" s="166">
        <f>IF(AZ35=3,G35,0)</f>
        <v>0</v>
      </c>
      <c r="BD35" s="166">
        <f>IF(AZ35=4,G35,0)</f>
        <v>0</v>
      </c>
      <c r="BE35" s="166">
        <f>IF(AZ35=5,G35,0)</f>
        <v>0</v>
      </c>
      <c r="CA35" s="199">
        <v>1</v>
      </c>
      <c r="CB35" s="199">
        <v>0</v>
      </c>
      <c r="CZ35" s="166">
        <v>0</v>
      </c>
    </row>
    <row r="36" spans="1:104" x14ac:dyDescent="0.2">
      <c r="A36" s="200"/>
      <c r="B36" s="202"/>
      <c r="C36" s="203" t="s">
        <v>123</v>
      </c>
      <c r="D36" s="204"/>
      <c r="E36" s="205">
        <v>39</v>
      </c>
      <c r="F36" s="206"/>
      <c r="G36" s="207"/>
      <c r="M36" s="201" t="s">
        <v>123</v>
      </c>
      <c r="O36" s="192"/>
    </row>
    <row r="37" spans="1:104" x14ac:dyDescent="0.2">
      <c r="A37" s="193">
        <v>13</v>
      </c>
      <c r="B37" s="194" t="s">
        <v>124</v>
      </c>
      <c r="C37" s="195" t="s">
        <v>125</v>
      </c>
      <c r="D37" s="196" t="s">
        <v>113</v>
      </c>
      <c r="E37" s="197">
        <v>495.5</v>
      </c>
      <c r="F37" s="197">
        <v>0</v>
      </c>
      <c r="G37" s="198">
        <f>E37*F37</f>
        <v>0</v>
      </c>
      <c r="O37" s="192">
        <v>2</v>
      </c>
      <c r="AA37" s="166">
        <v>1</v>
      </c>
      <c r="AB37" s="166">
        <v>1</v>
      </c>
      <c r="AC37" s="166">
        <v>1</v>
      </c>
      <c r="AZ37" s="166">
        <v>1</v>
      </c>
      <c r="BA37" s="166">
        <f>IF(AZ37=1,G37,0)</f>
        <v>0</v>
      </c>
      <c r="BB37" s="166">
        <f>IF(AZ37=2,G37,0)</f>
        <v>0</v>
      </c>
      <c r="BC37" s="166">
        <f>IF(AZ37=3,G37,0)</f>
        <v>0</v>
      </c>
      <c r="BD37" s="166">
        <f>IF(AZ37=4,G37,0)</f>
        <v>0</v>
      </c>
      <c r="BE37" s="166">
        <f>IF(AZ37=5,G37,0)</f>
        <v>0</v>
      </c>
      <c r="CA37" s="199">
        <v>1</v>
      </c>
      <c r="CB37" s="199">
        <v>1</v>
      </c>
      <c r="CZ37" s="166">
        <v>0</v>
      </c>
    </row>
    <row r="38" spans="1:104" x14ac:dyDescent="0.2">
      <c r="A38" s="200"/>
      <c r="B38" s="202"/>
      <c r="C38" s="203" t="s">
        <v>126</v>
      </c>
      <c r="D38" s="204"/>
      <c r="E38" s="205">
        <v>456.5</v>
      </c>
      <c r="F38" s="206"/>
      <c r="G38" s="207"/>
      <c r="M38" s="201" t="s">
        <v>126</v>
      </c>
      <c r="O38" s="192"/>
    </row>
    <row r="39" spans="1:104" x14ac:dyDescent="0.2">
      <c r="A39" s="200"/>
      <c r="B39" s="202"/>
      <c r="C39" s="203" t="s">
        <v>127</v>
      </c>
      <c r="D39" s="204"/>
      <c r="E39" s="205">
        <v>39</v>
      </c>
      <c r="F39" s="206"/>
      <c r="G39" s="207"/>
      <c r="M39" s="201" t="s">
        <v>127</v>
      </c>
      <c r="O39" s="192"/>
    </row>
    <row r="40" spans="1:104" ht="22.5" x14ac:dyDescent="0.2">
      <c r="A40" s="193">
        <v>14</v>
      </c>
      <c r="B40" s="194" t="s">
        <v>128</v>
      </c>
      <c r="C40" s="195" t="s">
        <v>129</v>
      </c>
      <c r="D40" s="196" t="s">
        <v>113</v>
      </c>
      <c r="E40" s="197">
        <v>563.24</v>
      </c>
      <c r="F40" s="197">
        <v>0</v>
      </c>
      <c r="G40" s="198">
        <f>E40*F40</f>
        <v>0</v>
      </c>
      <c r="O40" s="192">
        <v>2</v>
      </c>
      <c r="AA40" s="166">
        <v>1</v>
      </c>
      <c r="AB40" s="166">
        <v>1</v>
      </c>
      <c r="AC40" s="166">
        <v>1</v>
      </c>
      <c r="AZ40" s="166">
        <v>1</v>
      </c>
      <c r="BA40" s="166">
        <f>IF(AZ40=1,G40,0)</f>
        <v>0</v>
      </c>
      <c r="BB40" s="166">
        <f>IF(AZ40=2,G40,0)</f>
        <v>0</v>
      </c>
      <c r="BC40" s="166">
        <f>IF(AZ40=3,G40,0)</f>
        <v>0</v>
      </c>
      <c r="BD40" s="166">
        <f>IF(AZ40=4,G40,0)</f>
        <v>0</v>
      </c>
      <c r="BE40" s="166">
        <f>IF(AZ40=5,G40,0)</f>
        <v>0</v>
      </c>
      <c r="CA40" s="199">
        <v>1</v>
      </c>
      <c r="CB40" s="199">
        <v>1</v>
      </c>
      <c r="CZ40" s="166">
        <v>0</v>
      </c>
    </row>
    <row r="41" spans="1:104" x14ac:dyDescent="0.2">
      <c r="A41" s="200"/>
      <c r="B41" s="202"/>
      <c r="C41" s="203" t="s">
        <v>130</v>
      </c>
      <c r="D41" s="204"/>
      <c r="E41" s="205">
        <v>106.74</v>
      </c>
      <c r="F41" s="206"/>
      <c r="G41" s="207"/>
      <c r="M41" s="201" t="s">
        <v>130</v>
      </c>
      <c r="O41" s="192"/>
    </row>
    <row r="42" spans="1:104" x14ac:dyDescent="0.2">
      <c r="A42" s="200"/>
      <c r="B42" s="202"/>
      <c r="C42" s="203" t="s">
        <v>131</v>
      </c>
      <c r="D42" s="204"/>
      <c r="E42" s="205">
        <v>456.5</v>
      </c>
      <c r="F42" s="206"/>
      <c r="G42" s="207"/>
      <c r="M42" s="201" t="s">
        <v>131</v>
      </c>
      <c r="O42" s="192"/>
    </row>
    <row r="43" spans="1:104" x14ac:dyDescent="0.2">
      <c r="A43" s="193">
        <v>15</v>
      </c>
      <c r="B43" s="194" t="s">
        <v>132</v>
      </c>
      <c r="C43" s="195" t="s">
        <v>133</v>
      </c>
      <c r="D43" s="196" t="s">
        <v>113</v>
      </c>
      <c r="E43" s="197">
        <v>563.24</v>
      </c>
      <c r="F43" s="197">
        <v>0</v>
      </c>
      <c r="G43" s="198">
        <f>E43*F43</f>
        <v>0</v>
      </c>
      <c r="O43" s="192">
        <v>2</v>
      </c>
      <c r="AA43" s="166">
        <v>1</v>
      </c>
      <c r="AB43" s="166">
        <v>1</v>
      </c>
      <c r="AC43" s="166">
        <v>1</v>
      </c>
      <c r="AZ43" s="166">
        <v>1</v>
      </c>
      <c r="BA43" s="166">
        <f>IF(AZ43=1,G43,0)</f>
        <v>0</v>
      </c>
      <c r="BB43" s="166">
        <f>IF(AZ43=2,G43,0)</f>
        <v>0</v>
      </c>
      <c r="BC43" s="166">
        <f>IF(AZ43=3,G43,0)</f>
        <v>0</v>
      </c>
      <c r="BD43" s="166">
        <f>IF(AZ43=4,G43,0)</f>
        <v>0</v>
      </c>
      <c r="BE43" s="166">
        <f>IF(AZ43=5,G43,0)</f>
        <v>0</v>
      </c>
      <c r="CA43" s="199">
        <v>1</v>
      </c>
      <c r="CB43" s="199">
        <v>1</v>
      </c>
      <c r="CZ43" s="166">
        <v>0</v>
      </c>
    </row>
    <row r="44" spans="1:104" x14ac:dyDescent="0.2">
      <c r="A44" s="193">
        <v>16</v>
      </c>
      <c r="B44" s="194" t="s">
        <v>134</v>
      </c>
      <c r="C44" s="195" t="s">
        <v>135</v>
      </c>
      <c r="D44" s="196" t="s">
        <v>113</v>
      </c>
      <c r="E44" s="197">
        <v>39</v>
      </c>
      <c r="F44" s="197">
        <v>0</v>
      </c>
      <c r="G44" s="198">
        <f>E44*F44</f>
        <v>0</v>
      </c>
      <c r="O44" s="192">
        <v>2</v>
      </c>
      <c r="AA44" s="166">
        <v>1</v>
      </c>
      <c r="AB44" s="166">
        <v>1</v>
      </c>
      <c r="AC44" s="166">
        <v>1</v>
      </c>
      <c r="AZ44" s="166">
        <v>1</v>
      </c>
      <c r="BA44" s="166">
        <f>IF(AZ44=1,G44,0)</f>
        <v>0</v>
      </c>
      <c r="BB44" s="166">
        <f>IF(AZ44=2,G44,0)</f>
        <v>0</v>
      </c>
      <c r="BC44" s="166">
        <f>IF(AZ44=3,G44,0)</f>
        <v>0</v>
      </c>
      <c r="BD44" s="166">
        <f>IF(AZ44=4,G44,0)</f>
        <v>0</v>
      </c>
      <c r="BE44" s="166">
        <f>IF(AZ44=5,G44,0)</f>
        <v>0</v>
      </c>
      <c r="CA44" s="199">
        <v>1</v>
      </c>
      <c r="CB44" s="199">
        <v>1</v>
      </c>
      <c r="CZ44" s="166">
        <v>0</v>
      </c>
    </row>
    <row r="45" spans="1:104" x14ac:dyDescent="0.2">
      <c r="A45" s="208"/>
      <c r="B45" s="209" t="s">
        <v>75</v>
      </c>
      <c r="C45" s="210" t="str">
        <f>CONCATENATE(B11," ",C11)</f>
        <v>1 Zemní práce</v>
      </c>
      <c r="D45" s="211"/>
      <c r="E45" s="212"/>
      <c r="F45" s="213"/>
      <c r="G45" s="214">
        <f>SUM(G11:G44)</f>
        <v>0</v>
      </c>
      <c r="O45" s="192">
        <v>4</v>
      </c>
      <c r="BA45" s="215">
        <f>SUM(BA11:BA44)</f>
        <v>0</v>
      </c>
      <c r="BB45" s="215">
        <f>SUM(BB11:BB44)</f>
        <v>0</v>
      </c>
      <c r="BC45" s="215">
        <f>SUM(BC11:BC44)</f>
        <v>0</v>
      </c>
      <c r="BD45" s="215">
        <f>SUM(BD11:BD44)</f>
        <v>0</v>
      </c>
      <c r="BE45" s="215">
        <f>SUM(BE11:BE44)</f>
        <v>0</v>
      </c>
    </row>
    <row r="46" spans="1:104" x14ac:dyDescent="0.2">
      <c r="A46" s="185" t="s">
        <v>72</v>
      </c>
      <c r="B46" s="186" t="s">
        <v>136</v>
      </c>
      <c r="C46" s="187" t="s">
        <v>137</v>
      </c>
      <c r="D46" s="188"/>
      <c r="E46" s="189"/>
      <c r="F46" s="189"/>
      <c r="G46" s="190"/>
      <c r="H46" s="191"/>
      <c r="I46" s="191"/>
      <c r="O46" s="192">
        <v>1</v>
      </c>
    </row>
    <row r="47" spans="1:104" ht="22.5" x14ac:dyDescent="0.2">
      <c r="A47" s="193">
        <v>17</v>
      </c>
      <c r="B47" s="194" t="s">
        <v>138</v>
      </c>
      <c r="C47" s="195" t="s">
        <v>139</v>
      </c>
      <c r="D47" s="196" t="s">
        <v>92</v>
      </c>
      <c r="E47" s="197">
        <v>156.6</v>
      </c>
      <c r="F47" s="197">
        <v>0</v>
      </c>
      <c r="G47" s="198">
        <f>E47*F47</f>
        <v>0</v>
      </c>
      <c r="O47" s="192">
        <v>2</v>
      </c>
      <c r="AA47" s="166">
        <v>1</v>
      </c>
      <c r="AB47" s="166">
        <v>1</v>
      </c>
      <c r="AC47" s="166">
        <v>1</v>
      </c>
      <c r="AZ47" s="166">
        <v>1</v>
      </c>
      <c r="BA47" s="166">
        <f>IF(AZ47=1,G47,0)</f>
        <v>0</v>
      </c>
      <c r="BB47" s="166">
        <f>IF(AZ47=2,G47,0)</f>
        <v>0</v>
      </c>
      <c r="BC47" s="166">
        <f>IF(AZ47=3,G47,0)</f>
        <v>0</v>
      </c>
      <c r="BD47" s="166">
        <f>IF(AZ47=4,G47,0)</f>
        <v>0</v>
      </c>
      <c r="BE47" s="166">
        <f>IF(AZ47=5,G47,0)</f>
        <v>0</v>
      </c>
      <c r="CA47" s="199">
        <v>1</v>
      </c>
      <c r="CB47" s="199">
        <v>1</v>
      </c>
      <c r="CZ47" s="166">
        <v>0</v>
      </c>
    </row>
    <row r="48" spans="1:104" x14ac:dyDescent="0.2">
      <c r="A48" s="200"/>
      <c r="B48" s="202"/>
      <c r="C48" s="203" t="s">
        <v>140</v>
      </c>
      <c r="D48" s="204"/>
      <c r="E48" s="205">
        <v>156.6</v>
      </c>
      <c r="F48" s="206"/>
      <c r="G48" s="207"/>
      <c r="M48" s="201" t="s">
        <v>140</v>
      </c>
      <c r="O48" s="192"/>
    </row>
    <row r="49" spans="1:104" ht="22.5" x14ac:dyDescent="0.2">
      <c r="A49" s="193">
        <v>18</v>
      </c>
      <c r="B49" s="194" t="s">
        <v>141</v>
      </c>
      <c r="C49" s="195" t="s">
        <v>142</v>
      </c>
      <c r="D49" s="196" t="s">
        <v>92</v>
      </c>
      <c r="E49" s="197">
        <v>156.6</v>
      </c>
      <c r="F49" s="197">
        <v>0</v>
      </c>
      <c r="G49" s="198">
        <f>E49*F49</f>
        <v>0</v>
      </c>
      <c r="O49" s="192">
        <v>2</v>
      </c>
      <c r="AA49" s="166">
        <v>12</v>
      </c>
      <c r="AB49" s="166">
        <v>0</v>
      </c>
      <c r="AC49" s="166">
        <v>58</v>
      </c>
      <c r="AZ49" s="166">
        <v>1</v>
      </c>
      <c r="BA49" s="166">
        <f>IF(AZ49=1,G49,0)</f>
        <v>0</v>
      </c>
      <c r="BB49" s="166">
        <f>IF(AZ49=2,G49,0)</f>
        <v>0</v>
      </c>
      <c r="BC49" s="166">
        <f>IF(AZ49=3,G49,0)</f>
        <v>0</v>
      </c>
      <c r="BD49" s="166">
        <f>IF(AZ49=4,G49,0)</f>
        <v>0</v>
      </c>
      <c r="BE49" s="166">
        <f>IF(AZ49=5,G49,0)</f>
        <v>0</v>
      </c>
      <c r="CA49" s="199">
        <v>12</v>
      </c>
      <c r="CB49" s="199">
        <v>0</v>
      </c>
      <c r="CZ49" s="166">
        <v>8.0000000000000002E-3</v>
      </c>
    </row>
    <row r="50" spans="1:104" x14ac:dyDescent="0.2">
      <c r="A50" s="193">
        <v>19</v>
      </c>
      <c r="B50" s="194" t="s">
        <v>143</v>
      </c>
      <c r="C50" s="195" t="s">
        <v>144</v>
      </c>
      <c r="D50" s="196" t="s">
        <v>145</v>
      </c>
      <c r="E50" s="197">
        <v>4.68</v>
      </c>
      <c r="F50" s="197">
        <v>0</v>
      </c>
      <c r="G50" s="198">
        <f>E50*F50</f>
        <v>0</v>
      </c>
      <c r="O50" s="192">
        <v>2</v>
      </c>
      <c r="AA50" s="166">
        <v>3</v>
      </c>
      <c r="AB50" s="166">
        <v>1</v>
      </c>
      <c r="AC50" s="166" t="s">
        <v>143</v>
      </c>
      <c r="AZ50" s="166">
        <v>1</v>
      </c>
      <c r="BA50" s="166">
        <f>IF(AZ50=1,G50,0)</f>
        <v>0</v>
      </c>
      <c r="BB50" s="166">
        <f>IF(AZ50=2,G50,0)</f>
        <v>0</v>
      </c>
      <c r="BC50" s="166">
        <f>IF(AZ50=3,G50,0)</f>
        <v>0</v>
      </c>
      <c r="BD50" s="166">
        <f>IF(AZ50=4,G50,0)</f>
        <v>0</v>
      </c>
      <c r="BE50" s="166">
        <f>IF(AZ50=5,G50,0)</f>
        <v>0</v>
      </c>
      <c r="CA50" s="199">
        <v>3</v>
      </c>
      <c r="CB50" s="199">
        <v>1</v>
      </c>
      <c r="CZ50" s="166">
        <v>1E-3</v>
      </c>
    </row>
    <row r="51" spans="1:104" x14ac:dyDescent="0.2">
      <c r="A51" s="200"/>
      <c r="B51" s="202"/>
      <c r="C51" s="203" t="s">
        <v>146</v>
      </c>
      <c r="D51" s="204"/>
      <c r="E51" s="205">
        <v>4.68</v>
      </c>
      <c r="F51" s="206"/>
      <c r="G51" s="207"/>
      <c r="M51" s="201" t="s">
        <v>146</v>
      </c>
      <c r="O51" s="192"/>
    </row>
    <row r="52" spans="1:104" x14ac:dyDescent="0.2">
      <c r="A52" s="208"/>
      <c r="B52" s="209" t="s">
        <v>75</v>
      </c>
      <c r="C52" s="210" t="str">
        <f>CONCATENATE(B46," ",C46)</f>
        <v>17 Travní plocha - spáry v žul.kostkách</v>
      </c>
      <c r="D52" s="211"/>
      <c r="E52" s="212"/>
      <c r="F52" s="213"/>
      <c r="G52" s="214">
        <f>SUM(G46:G51)</f>
        <v>0</v>
      </c>
      <c r="O52" s="192">
        <v>4</v>
      </c>
      <c r="BA52" s="215">
        <f>SUM(BA46:BA51)</f>
        <v>0</v>
      </c>
      <c r="BB52" s="215">
        <f>SUM(BB46:BB51)</f>
        <v>0</v>
      </c>
      <c r="BC52" s="215">
        <f>SUM(BC46:BC51)</f>
        <v>0</v>
      </c>
      <c r="BD52" s="215">
        <f>SUM(BD46:BD51)</f>
        <v>0</v>
      </c>
      <c r="BE52" s="215">
        <f>SUM(BE46:BE51)</f>
        <v>0</v>
      </c>
    </row>
    <row r="53" spans="1:104" x14ac:dyDescent="0.2">
      <c r="A53" s="185" t="s">
        <v>72</v>
      </c>
      <c r="B53" s="186" t="s">
        <v>147</v>
      </c>
      <c r="C53" s="187" t="s">
        <v>148</v>
      </c>
      <c r="D53" s="188"/>
      <c r="E53" s="189"/>
      <c r="F53" s="189"/>
      <c r="G53" s="190"/>
      <c r="H53" s="191"/>
      <c r="I53" s="191"/>
      <c r="O53" s="192">
        <v>1</v>
      </c>
    </row>
    <row r="54" spans="1:104" x14ac:dyDescent="0.2">
      <c r="A54" s="193">
        <v>20</v>
      </c>
      <c r="B54" s="194" t="s">
        <v>149</v>
      </c>
      <c r="C54" s="195" t="s">
        <v>150</v>
      </c>
      <c r="D54" s="196" t="s">
        <v>92</v>
      </c>
      <c r="E54" s="197">
        <v>1803</v>
      </c>
      <c r="F54" s="197">
        <v>0</v>
      </c>
      <c r="G54" s="198">
        <f>E54*F54</f>
        <v>0</v>
      </c>
      <c r="O54" s="192">
        <v>2</v>
      </c>
      <c r="AA54" s="166">
        <v>1</v>
      </c>
      <c r="AB54" s="166">
        <v>1</v>
      </c>
      <c r="AC54" s="166">
        <v>1</v>
      </c>
      <c r="AZ54" s="166">
        <v>1</v>
      </c>
      <c r="BA54" s="166">
        <f>IF(AZ54=1,G54,0)</f>
        <v>0</v>
      </c>
      <c r="BB54" s="166">
        <f>IF(AZ54=2,G54,0)</f>
        <v>0</v>
      </c>
      <c r="BC54" s="166">
        <f>IF(AZ54=3,G54,0)</f>
        <v>0</v>
      </c>
      <c r="BD54" s="166">
        <f>IF(AZ54=4,G54,0)</f>
        <v>0</v>
      </c>
      <c r="BE54" s="166">
        <f>IF(AZ54=5,G54,0)</f>
        <v>0</v>
      </c>
      <c r="CA54" s="199">
        <v>1</v>
      </c>
      <c r="CB54" s="199">
        <v>1</v>
      </c>
      <c r="CZ54" s="166">
        <v>2E-3</v>
      </c>
    </row>
    <row r="55" spans="1:104" x14ac:dyDescent="0.2">
      <c r="A55" s="200"/>
      <c r="B55" s="202"/>
      <c r="C55" s="203" t="s">
        <v>151</v>
      </c>
      <c r="D55" s="204"/>
      <c r="E55" s="205">
        <v>1803</v>
      </c>
      <c r="F55" s="206"/>
      <c r="G55" s="207"/>
      <c r="M55" s="201" t="s">
        <v>151</v>
      </c>
      <c r="O55" s="192"/>
    </row>
    <row r="56" spans="1:104" x14ac:dyDescent="0.2">
      <c r="A56" s="193">
        <v>21</v>
      </c>
      <c r="B56" s="194" t="s">
        <v>152</v>
      </c>
      <c r="C56" s="195" t="s">
        <v>153</v>
      </c>
      <c r="D56" s="196" t="s">
        <v>92</v>
      </c>
      <c r="E56" s="197">
        <v>1803</v>
      </c>
      <c r="F56" s="197">
        <v>0</v>
      </c>
      <c r="G56" s="198">
        <f>E56*F56</f>
        <v>0</v>
      </c>
      <c r="O56" s="192">
        <v>2</v>
      </c>
      <c r="AA56" s="166">
        <v>1</v>
      </c>
      <c r="AB56" s="166">
        <v>0</v>
      </c>
      <c r="AC56" s="166">
        <v>0</v>
      </c>
      <c r="AZ56" s="166">
        <v>1</v>
      </c>
      <c r="BA56" s="166">
        <f>IF(AZ56=1,G56,0)</f>
        <v>0</v>
      </c>
      <c r="BB56" s="166">
        <f>IF(AZ56=2,G56,0)</f>
        <v>0</v>
      </c>
      <c r="BC56" s="166">
        <f>IF(AZ56=3,G56,0)</f>
        <v>0</v>
      </c>
      <c r="BD56" s="166">
        <f>IF(AZ56=4,G56,0)</f>
        <v>0</v>
      </c>
      <c r="BE56" s="166">
        <f>IF(AZ56=5,G56,0)</f>
        <v>0</v>
      </c>
      <c r="CA56" s="199">
        <v>1</v>
      </c>
      <c r="CB56" s="199">
        <v>0</v>
      </c>
      <c r="CZ56" s="166">
        <v>0</v>
      </c>
    </row>
    <row r="57" spans="1:104" x14ac:dyDescent="0.2">
      <c r="A57" s="193">
        <v>22</v>
      </c>
      <c r="B57" s="194" t="s">
        <v>154</v>
      </c>
      <c r="C57" s="195" t="s">
        <v>155</v>
      </c>
      <c r="D57" s="196" t="s">
        <v>92</v>
      </c>
      <c r="E57" s="197">
        <v>1803</v>
      </c>
      <c r="F57" s="197">
        <v>0</v>
      </c>
      <c r="G57" s="198">
        <f>E57*F57</f>
        <v>0</v>
      </c>
      <c r="O57" s="192">
        <v>2</v>
      </c>
      <c r="AA57" s="166">
        <v>1</v>
      </c>
      <c r="AB57" s="166">
        <v>1</v>
      </c>
      <c r="AC57" s="166">
        <v>1</v>
      </c>
      <c r="AZ57" s="166">
        <v>1</v>
      </c>
      <c r="BA57" s="166">
        <f>IF(AZ57=1,G57,0)</f>
        <v>0</v>
      </c>
      <c r="BB57" s="166">
        <f>IF(AZ57=2,G57,0)</f>
        <v>0</v>
      </c>
      <c r="BC57" s="166">
        <f>IF(AZ57=3,G57,0)</f>
        <v>0</v>
      </c>
      <c r="BD57" s="166">
        <f>IF(AZ57=4,G57,0)</f>
        <v>0</v>
      </c>
      <c r="BE57" s="166">
        <f>IF(AZ57=5,G57,0)</f>
        <v>0</v>
      </c>
      <c r="CA57" s="199">
        <v>1</v>
      </c>
      <c r="CB57" s="199">
        <v>1</v>
      </c>
      <c r="CZ57" s="166">
        <v>0.27267000000000002</v>
      </c>
    </row>
    <row r="58" spans="1:104" x14ac:dyDescent="0.2">
      <c r="A58" s="193">
        <v>23</v>
      </c>
      <c r="B58" s="194" t="s">
        <v>156</v>
      </c>
      <c r="C58" s="195" t="s">
        <v>157</v>
      </c>
      <c r="D58" s="196" t="s">
        <v>113</v>
      </c>
      <c r="E58" s="197">
        <v>39</v>
      </c>
      <c r="F58" s="197">
        <v>0</v>
      </c>
      <c r="G58" s="198">
        <f>E58*F58</f>
        <v>0</v>
      </c>
      <c r="O58" s="192">
        <v>2</v>
      </c>
      <c r="AA58" s="166">
        <v>1</v>
      </c>
      <c r="AB58" s="166">
        <v>1</v>
      </c>
      <c r="AC58" s="166">
        <v>1</v>
      </c>
      <c r="AZ58" s="166">
        <v>1</v>
      </c>
      <c r="BA58" s="166">
        <f>IF(AZ58=1,G58,0)</f>
        <v>0</v>
      </c>
      <c r="BB58" s="166">
        <f>IF(AZ58=2,G58,0)</f>
        <v>0</v>
      </c>
      <c r="BC58" s="166">
        <f>IF(AZ58=3,G58,0)</f>
        <v>0</v>
      </c>
      <c r="BD58" s="166">
        <f>IF(AZ58=4,G58,0)</f>
        <v>0</v>
      </c>
      <c r="BE58" s="166">
        <f>IF(AZ58=5,G58,0)</f>
        <v>0</v>
      </c>
      <c r="CA58" s="199">
        <v>1</v>
      </c>
      <c r="CB58" s="199">
        <v>1</v>
      </c>
      <c r="CZ58" s="166">
        <v>1.9312499999999999</v>
      </c>
    </row>
    <row r="59" spans="1:104" ht="22.5" x14ac:dyDescent="0.2">
      <c r="A59" s="193">
        <v>24</v>
      </c>
      <c r="B59" s="194" t="s">
        <v>158</v>
      </c>
      <c r="C59" s="195" t="s">
        <v>159</v>
      </c>
      <c r="D59" s="196" t="s">
        <v>92</v>
      </c>
      <c r="E59" s="197">
        <v>1603</v>
      </c>
      <c r="F59" s="197">
        <v>0</v>
      </c>
      <c r="G59" s="198">
        <f>E59*F59</f>
        <v>0</v>
      </c>
      <c r="O59" s="192">
        <v>2</v>
      </c>
      <c r="AA59" s="166">
        <v>1</v>
      </c>
      <c r="AB59" s="166">
        <v>1</v>
      </c>
      <c r="AC59" s="166">
        <v>1</v>
      </c>
      <c r="AZ59" s="166">
        <v>1</v>
      </c>
      <c r="BA59" s="166">
        <f>IF(AZ59=1,G59,0)</f>
        <v>0</v>
      </c>
      <c r="BB59" s="166">
        <f>IF(AZ59=2,G59,0)</f>
        <v>0</v>
      </c>
      <c r="BC59" s="166">
        <f>IF(AZ59=3,G59,0)</f>
        <v>0</v>
      </c>
      <c r="BD59" s="166">
        <f>IF(AZ59=4,G59,0)</f>
        <v>0</v>
      </c>
      <c r="BE59" s="166">
        <f>IF(AZ59=5,G59,0)</f>
        <v>0</v>
      </c>
      <c r="CA59" s="199">
        <v>1</v>
      </c>
      <c r="CB59" s="199">
        <v>1</v>
      </c>
      <c r="CZ59" s="166">
        <v>8.0030000000000004E-2</v>
      </c>
    </row>
    <row r="60" spans="1:104" x14ac:dyDescent="0.2">
      <c r="A60" s="208"/>
      <c r="B60" s="209" t="s">
        <v>75</v>
      </c>
      <c r="C60" s="210" t="str">
        <f>CONCATENATE(B53," ",C53)</f>
        <v>46 Zpevněné plochy-vsakovací jáma</v>
      </c>
      <c r="D60" s="211"/>
      <c r="E60" s="212"/>
      <c r="F60" s="213"/>
      <c r="G60" s="214">
        <f>SUM(G53:G59)</f>
        <v>0</v>
      </c>
      <c r="O60" s="192">
        <v>4</v>
      </c>
      <c r="BA60" s="215">
        <f>SUM(BA53:BA59)</f>
        <v>0</v>
      </c>
      <c r="BB60" s="215">
        <f>SUM(BB53:BB59)</f>
        <v>0</v>
      </c>
      <c r="BC60" s="215">
        <f>SUM(BC53:BC59)</f>
        <v>0</v>
      </c>
      <c r="BD60" s="215">
        <f>SUM(BD53:BD59)</f>
        <v>0</v>
      </c>
      <c r="BE60" s="215">
        <f>SUM(BE53:BE59)</f>
        <v>0</v>
      </c>
    </row>
    <row r="61" spans="1:104" x14ac:dyDescent="0.2">
      <c r="A61" s="185" t="s">
        <v>72</v>
      </c>
      <c r="B61" s="186" t="s">
        <v>160</v>
      </c>
      <c r="C61" s="187" t="s">
        <v>161</v>
      </c>
      <c r="D61" s="188"/>
      <c r="E61" s="189"/>
      <c r="F61" s="189"/>
      <c r="G61" s="190"/>
      <c r="H61" s="191"/>
      <c r="I61" s="191"/>
      <c r="O61" s="192">
        <v>1</v>
      </c>
    </row>
    <row r="62" spans="1:104" x14ac:dyDescent="0.2">
      <c r="A62" s="193">
        <v>25</v>
      </c>
      <c r="B62" s="194" t="s">
        <v>162</v>
      </c>
      <c r="C62" s="195" t="s">
        <v>163</v>
      </c>
      <c r="D62" s="196" t="s">
        <v>92</v>
      </c>
      <c r="E62" s="197">
        <v>1603</v>
      </c>
      <c r="F62" s="197">
        <v>0</v>
      </c>
      <c r="G62" s="198">
        <f>E62*F62</f>
        <v>0</v>
      </c>
      <c r="O62" s="192">
        <v>2</v>
      </c>
      <c r="AA62" s="166">
        <v>1</v>
      </c>
      <c r="AB62" s="166">
        <v>1</v>
      </c>
      <c r="AC62" s="166">
        <v>1</v>
      </c>
      <c r="AZ62" s="166">
        <v>1</v>
      </c>
      <c r="BA62" s="166">
        <f>IF(AZ62=1,G62,0)</f>
        <v>0</v>
      </c>
      <c r="BB62" s="166">
        <f>IF(AZ62=2,G62,0)</f>
        <v>0</v>
      </c>
      <c r="BC62" s="166">
        <f>IF(AZ62=3,G62,0)</f>
        <v>0</v>
      </c>
      <c r="BD62" s="166">
        <f>IF(AZ62=4,G62,0)</f>
        <v>0</v>
      </c>
      <c r="BE62" s="166">
        <f>IF(AZ62=5,G62,0)</f>
        <v>0</v>
      </c>
      <c r="CA62" s="199">
        <v>1</v>
      </c>
      <c r="CB62" s="199">
        <v>1</v>
      </c>
      <c r="CZ62" s="166">
        <v>0.51085999999999998</v>
      </c>
    </row>
    <row r="63" spans="1:104" x14ac:dyDescent="0.2">
      <c r="A63" s="193">
        <v>26</v>
      </c>
      <c r="B63" s="194" t="s">
        <v>164</v>
      </c>
      <c r="C63" s="195" t="s">
        <v>165</v>
      </c>
      <c r="D63" s="196" t="s">
        <v>92</v>
      </c>
      <c r="E63" s="197">
        <v>16</v>
      </c>
      <c r="F63" s="197">
        <v>0</v>
      </c>
      <c r="G63" s="198">
        <f>E63*F63</f>
        <v>0</v>
      </c>
      <c r="O63" s="192">
        <v>2</v>
      </c>
      <c r="AA63" s="166">
        <v>1</v>
      </c>
      <c r="AB63" s="166">
        <v>1</v>
      </c>
      <c r="AC63" s="166">
        <v>1</v>
      </c>
      <c r="AZ63" s="166">
        <v>1</v>
      </c>
      <c r="BA63" s="166">
        <f>IF(AZ63=1,G63,0)</f>
        <v>0</v>
      </c>
      <c r="BB63" s="166">
        <f>IF(AZ63=2,G63,0)</f>
        <v>0</v>
      </c>
      <c r="BC63" s="166">
        <f>IF(AZ63=3,G63,0)</f>
        <v>0</v>
      </c>
      <c r="BD63" s="166">
        <f>IF(AZ63=4,G63,0)</f>
        <v>0</v>
      </c>
      <c r="BE63" s="166">
        <f>IF(AZ63=5,G63,0)</f>
        <v>0</v>
      </c>
      <c r="CA63" s="199">
        <v>1</v>
      </c>
      <c r="CB63" s="199">
        <v>1</v>
      </c>
      <c r="CZ63" s="166">
        <v>7.1000000000000002E-4</v>
      </c>
    </row>
    <row r="64" spans="1:104" ht="22.5" x14ac:dyDescent="0.2">
      <c r="A64" s="193">
        <v>27</v>
      </c>
      <c r="B64" s="194" t="s">
        <v>166</v>
      </c>
      <c r="C64" s="195" t="s">
        <v>167</v>
      </c>
      <c r="D64" s="196" t="s">
        <v>92</v>
      </c>
      <c r="E64" s="197">
        <v>16</v>
      </c>
      <c r="F64" s="197">
        <v>0</v>
      </c>
      <c r="G64" s="198">
        <f>E64*F64</f>
        <v>0</v>
      </c>
      <c r="O64" s="192">
        <v>2</v>
      </c>
      <c r="AA64" s="166">
        <v>1</v>
      </c>
      <c r="AB64" s="166">
        <v>1</v>
      </c>
      <c r="AC64" s="166">
        <v>1</v>
      </c>
      <c r="AZ64" s="166">
        <v>1</v>
      </c>
      <c r="BA64" s="166">
        <f>IF(AZ64=1,G64,0)</f>
        <v>0</v>
      </c>
      <c r="BB64" s="166">
        <f>IF(AZ64=2,G64,0)</f>
        <v>0</v>
      </c>
      <c r="BC64" s="166">
        <f>IF(AZ64=3,G64,0)</f>
        <v>0</v>
      </c>
      <c r="BD64" s="166">
        <f>IF(AZ64=4,G64,0)</f>
        <v>0</v>
      </c>
      <c r="BE64" s="166">
        <f>IF(AZ64=5,G64,0)</f>
        <v>0</v>
      </c>
      <c r="CA64" s="199">
        <v>1</v>
      </c>
      <c r="CB64" s="199">
        <v>1</v>
      </c>
      <c r="CZ64" s="166">
        <v>0.12966</v>
      </c>
    </row>
    <row r="65" spans="1:104" ht="22.5" x14ac:dyDescent="0.2">
      <c r="A65" s="193">
        <v>28</v>
      </c>
      <c r="B65" s="194" t="s">
        <v>168</v>
      </c>
      <c r="C65" s="195" t="s">
        <v>169</v>
      </c>
      <c r="D65" s="196" t="s">
        <v>92</v>
      </c>
      <c r="E65" s="197">
        <v>8</v>
      </c>
      <c r="F65" s="197">
        <v>0</v>
      </c>
      <c r="G65" s="198">
        <f>E65*F65</f>
        <v>0</v>
      </c>
      <c r="O65" s="192">
        <v>2</v>
      </c>
      <c r="AA65" s="166">
        <v>1</v>
      </c>
      <c r="AB65" s="166">
        <v>0</v>
      </c>
      <c r="AC65" s="166">
        <v>0</v>
      </c>
      <c r="AZ65" s="166">
        <v>1</v>
      </c>
      <c r="BA65" s="166">
        <f>IF(AZ65=1,G65,0)</f>
        <v>0</v>
      </c>
      <c r="BB65" s="166">
        <f>IF(AZ65=2,G65,0)</f>
        <v>0</v>
      </c>
      <c r="BC65" s="166">
        <f>IF(AZ65=3,G65,0)</f>
        <v>0</v>
      </c>
      <c r="BD65" s="166">
        <f>IF(AZ65=4,G65,0)</f>
        <v>0</v>
      </c>
      <c r="BE65" s="166">
        <f>IF(AZ65=5,G65,0)</f>
        <v>0</v>
      </c>
      <c r="CA65" s="199">
        <v>1</v>
      </c>
      <c r="CB65" s="199">
        <v>0</v>
      </c>
      <c r="CZ65" s="166">
        <v>0.23338999999999999</v>
      </c>
    </row>
    <row r="66" spans="1:104" x14ac:dyDescent="0.2">
      <c r="A66" s="193">
        <v>29</v>
      </c>
      <c r="B66" s="194" t="s">
        <v>170</v>
      </c>
      <c r="C66" s="195" t="s">
        <v>171</v>
      </c>
      <c r="D66" s="196" t="s">
        <v>92</v>
      </c>
      <c r="E66" s="197">
        <v>1603</v>
      </c>
      <c r="F66" s="197">
        <v>0</v>
      </c>
      <c r="G66" s="198">
        <f>E66*F66</f>
        <v>0</v>
      </c>
      <c r="O66" s="192">
        <v>2</v>
      </c>
      <c r="AA66" s="166">
        <v>1</v>
      </c>
      <c r="AB66" s="166">
        <v>1</v>
      </c>
      <c r="AC66" s="166">
        <v>1</v>
      </c>
      <c r="AZ66" s="166">
        <v>1</v>
      </c>
      <c r="BA66" s="166">
        <f>IF(AZ66=1,G66,0)</f>
        <v>0</v>
      </c>
      <c r="BB66" s="166">
        <f>IF(AZ66=2,G66,0)</f>
        <v>0</v>
      </c>
      <c r="BC66" s="166">
        <f>IF(AZ66=3,G66,0)</f>
        <v>0</v>
      </c>
      <c r="BD66" s="166">
        <f>IF(AZ66=4,G66,0)</f>
        <v>0</v>
      </c>
      <c r="BE66" s="166">
        <f>IF(AZ66=5,G66,0)</f>
        <v>0</v>
      </c>
      <c r="CA66" s="199">
        <v>1</v>
      </c>
      <c r="CB66" s="199">
        <v>1</v>
      </c>
      <c r="CZ66" s="166">
        <v>0.11</v>
      </c>
    </row>
    <row r="67" spans="1:104" x14ac:dyDescent="0.2">
      <c r="A67" s="200"/>
      <c r="B67" s="202"/>
      <c r="C67" s="203" t="s">
        <v>172</v>
      </c>
      <c r="D67" s="204"/>
      <c r="E67" s="205">
        <v>522</v>
      </c>
      <c r="F67" s="206"/>
      <c r="G67" s="207"/>
      <c r="M67" s="201" t="s">
        <v>172</v>
      </c>
      <c r="O67" s="192"/>
    </row>
    <row r="68" spans="1:104" x14ac:dyDescent="0.2">
      <c r="A68" s="200"/>
      <c r="B68" s="202"/>
      <c r="C68" s="203" t="s">
        <v>173</v>
      </c>
      <c r="D68" s="204"/>
      <c r="E68" s="205">
        <v>1081</v>
      </c>
      <c r="F68" s="206"/>
      <c r="G68" s="207"/>
      <c r="M68" s="201" t="s">
        <v>173</v>
      </c>
      <c r="O68" s="192"/>
    </row>
    <row r="69" spans="1:104" ht="22.5" x14ac:dyDescent="0.2">
      <c r="A69" s="193">
        <v>30</v>
      </c>
      <c r="B69" s="194" t="s">
        <v>174</v>
      </c>
      <c r="C69" s="195" t="s">
        <v>175</v>
      </c>
      <c r="D69" s="196" t="s">
        <v>92</v>
      </c>
      <c r="E69" s="197">
        <v>40</v>
      </c>
      <c r="F69" s="197">
        <v>0</v>
      </c>
      <c r="G69" s="198">
        <f>E69*F69</f>
        <v>0</v>
      </c>
      <c r="O69" s="192">
        <v>2</v>
      </c>
      <c r="AA69" s="166">
        <v>1</v>
      </c>
      <c r="AB69" s="166">
        <v>1</v>
      </c>
      <c r="AC69" s="166">
        <v>1</v>
      </c>
      <c r="AZ69" s="166">
        <v>1</v>
      </c>
      <c r="BA69" s="166">
        <f>IF(AZ69=1,G69,0)</f>
        <v>0</v>
      </c>
      <c r="BB69" s="166">
        <f>IF(AZ69=2,G69,0)</f>
        <v>0</v>
      </c>
      <c r="BC69" s="166">
        <f>IF(AZ69=3,G69,0)</f>
        <v>0</v>
      </c>
      <c r="BD69" s="166">
        <f>IF(AZ69=4,G69,0)</f>
        <v>0</v>
      </c>
      <c r="BE69" s="166">
        <f>IF(AZ69=5,G69,0)</f>
        <v>0</v>
      </c>
      <c r="CA69" s="199">
        <v>1</v>
      </c>
      <c r="CB69" s="199">
        <v>1</v>
      </c>
      <c r="CZ69" s="166">
        <v>7.3899999999999993E-2</v>
      </c>
    </row>
    <row r="70" spans="1:104" x14ac:dyDescent="0.2">
      <c r="A70" s="200"/>
      <c r="B70" s="202"/>
      <c r="C70" s="203" t="s">
        <v>176</v>
      </c>
      <c r="D70" s="204"/>
      <c r="E70" s="205">
        <v>28</v>
      </c>
      <c r="F70" s="206"/>
      <c r="G70" s="207"/>
      <c r="M70" s="201" t="s">
        <v>176</v>
      </c>
      <c r="O70" s="192"/>
    </row>
    <row r="71" spans="1:104" x14ac:dyDescent="0.2">
      <c r="A71" s="200"/>
      <c r="B71" s="202"/>
      <c r="C71" s="203" t="s">
        <v>177</v>
      </c>
      <c r="D71" s="204"/>
      <c r="E71" s="205">
        <v>12</v>
      </c>
      <c r="F71" s="206"/>
      <c r="G71" s="207"/>
      <c r="M71" s="201" t="s">
        <v>177</v>
      </c>
      <c r="O71" s="192"/>
    </row>
    <row r="72" spans="1:104" ht="22.5" x14ac:dyDescent="0.2">
      <c r="A72" s="193">
        <v>31</v>
      </c>
      <c r="B72" s="194" t="s">
        <v>178</v>
      </c>
      <c r="C72" s="195" t="s">
        <v>179</v>
      </c>
      <c r="D72" s="196" t="s">
        <v>92</v>
      </c>
      <c r="E72" s="197">
        <v>12</v>
      </c>
      <c r="F72" s="197">
        <v>0</v>
      </c>
      <c r="G72" s="198">
        <f>E72*F72</f>
        <v>0</v>
      </c>
      <c r="O72" s="192">
        <v>2</v>
      </c>
      <c r="AA72" s="166">
        <v>1</v>
      </c>
      <c r="AB72" s="166">
        <v>1</v>
      </c>
      <c r="AC72" s="166">
        <v>1</v>
      </c>
      <c r="AZ72" s="166">
        <v>1</v>
      </c>
      <c r="BA72" s="166">
        <f>IF(AZ72=1,G72,0)</f>
        <v>0</v>
      </c>
      <c r="BB72" s="166">
        <f>IF(AZ72=2,G72,0)</f>
        <v>0</v>
      </c>
      <c r="BC72" s="166">
        <f>IF(AZ72=3,G72,0)</f>
        <v>0</v>
      </c>
      <c r="BD72" s="166">
        <f>IF(AZ72=4,G72,0)</f>
        <v>0</v>
      </c>
      <c r="BE72" s="166">
        <f>IF(AZ72=5,G72,0)</f>
        <v>0</v>
      </c>
      <c r="CA72" s="199">
        <v>1</v>
      </c>
      <c r="CB72" s="199">
        <v>1</v>
      </c>
      <c r="CZ72" s="166">
        <v>0</v>
      </c>
    </row>
    <row r="73" spans="1:104" x14ac:dyDescent="0.2">
      <c r="A73" s="193">
        <v>32</v>
      </c>
      <c r="B73" s="194" t="s">
        <v>180</v>
      </c>
      <c r="C73" s="195" t="s">
        <v>181</v>
      </c>
      <c r="D73" s="196" t="s">
        <v>92</v>
      </c>
      <c r="E73" s="197">
        <v>1081</v>
      </c>
      <c r="F73" s="197">
        <v>0</v>
      </c>
      <c r="G73" s="198">
        <f>E73*F73</f>
        <v>0</v>
      </c>
      <c r="O73" s="192">
        <v>2</v>
      </c>
      <c r="AA73" s="166">
        <v>1</v>
      </c>
      <c r="AB73" s="166">
        <v>1</v>
      </c>
      <c r="AC73" s="166">
        <v>1</v>
      </c>
      <c r="AZ73" s="166">
        <v>1</v>
      </c>
      <c r="BA73" s="166">
        <f>IF(AZ73=1,G73,0)</f>
        <v>0</v>
      </c>
      <c r="BB73" s="166">
        <f>IF(AZ73=2,G73,0)</f>
        <v>0</v>
      </c>
      <c r="BC73" s="166">
        <f>IF(AZ73=3,G73,0)</f>
        <v>0</v>
      </c>
      <c r="BD73" s="166">
        <f>IF(AZ73=4,G73,0)</f>
        <v>0</v>
      </c>
      <c r="BE73" s="166">
        <f>IF(AZ73=5,G73,0)</f>
        <v>0</v>
      </c>
      <c r="CA73" s="199">
        <v>1</v>
      </c>
      <c r="CB73" s="199">
        <v>1</v>
      </c>
      <c r="CZ73" s="166">
        <v>5.0099999999999997E-3</v>
      </c>
    </row>
    <row r="74" spans="1:104" x14ac:dyDescent="0.2">
      <c r="A74" s="193">
        <v>33</v>
      </c>
      <c r="B74" s="194" t="s">
        <v>182</v>
      </c>
      <c r="C74" s="195" t="s">
        <v>183</v>
      </c>
      <c r="D74" s="196" t="s">
        <v>92</v>
      </c>
      <c r="E74" s="197">
        <v>1803</v>
      </c>
      <c r="F74" s="197">
        <v>0</v>
      </c>
      <c r="G74" s="198">
        <f>E74*F74</f>
        <v>0</v>
      </c>
      <c r="O74" s="192">
        <v>2</v>
      </c>
      <c r="AA74" s="166">
        <v>1</v>
      </c>
      <c r="AB74" s="166">
        <v>7</v>
      </c>
      <c r="AC74" s="166">
        <v>7</v>
      </c>
      <c r="AZ74" s="166">
        <v>1</v>
      </c>
      <c r="BA74" s="166">
        <f>IF(AZ74=1,G74,0)</f>
        <v>0</v>
      </c>
      <c r="BB74" s="166">
        <f>IF(AZ74=2,G74,0)</f>
        <v>0</v>
      </c>
      <c r="BC74" s="166">
        <f>IF(AZ74=3,G74,0)</f>
        <v>0</v>
      </c>
      <c r="BD74" s="166">
        <f>IF(AZ74=4,G74,0)</f>
        <v>0</v>
      </c>
      <c r="BE74" s="166">
        <f>IF(AZ74=5,G74,0)</f>
        <v>0</v>
      </c>
      <c r="CA74" s="199">
        <v>1</v>
      </c>
      <c r="CB74" s="199">
        <v>7</v>
      </c>
      <c r="CZ74" s="166">
        <v>0</v>
      </c>
    </row>
    <row r="75" spans="1:104" x14ac:dyDescent="0.2">
      <c r="A75" s="200"/>
      <c r="B75" s="202"/>
      <c r="C75" s="203" t="s">
        <v>184</v>
      </c>
      <c r="D75" s="204"/>
      <c r="E75" s="205">
        <v>1803</v>
      </c>
      <c r="F75" s="206"/>
      <c r="G75" s="207"/>
      <c r="M75" s="201">
        <v>1803</v>
      </c>
      <c r="O75" s="192"/>
    </row>
    <row r="76" spans="1:104" x14ac:dyDescent="0.2">
      <c r="A76" s="193">
        <v>34</v>
      </c>
      <c r="B76" s="194" t="s">
        <v>185</v>
      </c>
      <c r="C76" s="195" t="s">
        <v>186</v>
      </c>
      <c r="D76" s="196" t="s">
        <v>187</v>
      </c>
      <c r="E76" s="197">
        <v>412.77249999999998</v>
      </c>
      <c r="F76" s="197">
        <v>0</v>
      </c>
      <c r="G76" s="198">
        <f>E76*F76</f>
        <v>0</v>
      </c>
      <c r="O76" s="192">
        <v>2</v>
      </c>
      <c r="AA76" s="166">
        <v>3</v>
      </c>
      <c r="AB76" s="166">
        <v>1</v>
      </c>
      <c r="AC76" s="166">
        <v>58380129</v>
      </c>
      <c r="AZ76" s="166">
        <v>1</v>
      </c>
      <c r="BA76" s="166">
        <f>IF(AZ76=1,G76,0)</f>
        <v>0</v>
      </c>
      <c r="BB76" s="166">
        <f>IF(AZ76=2,G76,0)</f>
        <v>0</v>
      </c>
      <c r="BC76" s="166">
        <f>IF(AZ76=3,G76,0)</f>
        <v>0</v>
      </c>
      <c r="BD76" s="166">
        <f>IF(AZ76=4,G76,0)</f>
        <v>0</v>
      </c>
      <c r="BE76" s="166">
        <f>IF(AZ76=5,G76,0)</f>
        <v>0</v>
      </c>
      <c r="CA76" s="199">
        <v>3</v>
      </c>
      <c r="CB76" s="199">
        <v>1</v>
      </c>
      <c r="CZ76" s="166">
        <v>1</v>
      </c>
    </row>
    <row r="77" spans="1:104" x14ac:dyDescent="0.2">
      <c r="A77" s="200"/>
      <c r="B77" s="202"/>
      <c r="C77" s="203" t="s">
        <v>188</v>
      </c>
      <c r="D77" s="204"/>
      <c r="E77" s="205">
        <v>412.77249999999998</v>
      </c>
      <c r="F77" s="206"/>
      <c r="G77" s="207"/>
      <c r="M77" s="201" t="s">
        <v>188</v>
      </c>
      <c r="O77" s="192"/>
    </row>
    <row r="78" spans="1:104" x14ac:dyDescent="0.2">
      <c r="A78" s="193">
        <v>35</v>
      </c>
      <c r="B78" s="194" t="s">
        <v>189</v>
      </c>
      <c r="C78" s="195" t="s">
        <v>190</v>
      </c>
      <c r="D78" s="196" t="s">
        <v>92</v>
      </c>
      <c r="E78" s="197">
        <v>28.84</v>
      </c>
      <c r="F78" s="197">
        <v>0</v>
      </c>
      <c r="G78" s="198">
        <f>E78*F78</f>
        <v>0</v>
      </c>
      <c r="O78" s="192">
        <v>2</v>
      </c>
      <c r="AA78" s="166">
        <v>3</v>
      </c>
      <c r="AB78" s="166">
        <v>1</v>
      </c>
      <c r="AC78" s="166" t="s">
        <v>189</v>
      </c>
      <c r="AZ78" s="166">
        <v>1</v>
      </c>
      <c r="BA78" s="166">
        <f>IF(AZ78=1,G78,0)</f>
        <v>0</v>
      </c>
      <c r="BB78" s="166">
        <f>IF(AZ78=2,G78,0)</f>
        <v>0</v>
      </c>
      <c r="BC78" s="166">
        <f>IF(AZ78=3,G78,0)</f>
        <v>0</v>
      </c>
      <c r="BD78" s="166">
        <f>IF(AZ78=4,G78,0)</f>
        <v>0</v>
      </c>
      <c r="BE78" s="166">
        <f>IF(AZ78=5,G78,0)</f>
        <v>0</v>
      </c>
      <c r="CA78" s="199">
        <v>3</v>
      </c>
      <c r="CB78" s="199">
        <v>1</v>
      </c>
      <c r="CZ78" s="166">
        <v>0</v>
      </c>
    </row>
    <row r="79" spans="1:104" x14ac:dyDescent="0.2">
      <c r="A79" s="200"/>
      <c r="B79" s="202"/>
      <c r="C79" s="203" t="s">
        <v>191</v>
      </c>
      <c r="D79" s="204"/>
      <c r="E79" s="205">
        <v>28.84</v>
      </c>
      <c r="F79" s="206"/>
      <c r="G79" s="207"/>
      <c r="M79" s="201" t="s">
        <v>191</v>
      </c>
      <c r="O79" s="192"/>
    </row>
    <row r="80" spans="1:104" x14ac:dyDescent="0.2">
      <c r="A80" s="193">
        <v>36</v>
      </c>
      <c r="B80" s="194" t="s">
        <v>192</v>
      </c>
      <c r="C80" s="195" t="s">
        <v>193</v>
      </c>
      <c r="D80" s="196" t="s">
        <v>92</v>
      </c>
      <c r="E80" s="197">
        <v>12.36</v>
      </c>
      <c r="F80" s="197">
        <v>0</v>
      </c>
      <c r="G80" s="198">
        <f>E80*F80</f>
        <v>0</v>
      </c>
      <c r="O80" s="192">
        <v>2</v>
      </c>
      <c r="AA80" s="166">
        <v>3</v>
      </c>
      <c r="AB80" s="166">
        <v>1</v>
      </c>
      <c r="AC80" s="166" t="s">
        <v>192</v>
      </c>
      <c r="AZ80" s="166">
        <v>1</v>
      </c>
      <c r="BA80" s="166">
        <f>IF(AZ80=1,G80,0)</f>
        <v>0</v>
      </c>
      <c r="BB80" s="166">
        <f>IF(AZ80=2,G80,0)</f>
        <v>0</v>
      </c>
      <c r="BC80" s="166">
        <f>IF(AZ80=3,G80,0)</f>
        <v>0</v>
      </c>
      <c r="BD80" s="166">
        <f>IF(AZ80=4,G80,0)</f>
        <v>0</v>
      </c>
      <c r="BE80" s="166">
        <f>IF(AZ80=5,G80,0)</f>
        <v>0</v>
      </c>
      <c r="CA80" s="199">
        <v>3</v>
      </c>
      <c r="CB80" s="199">
        <v>1</v>
      </c>
      <c r="CZ80" s="166">
        <v>0.14799999999999999</v>
      </c>
    </row>
    <row r="81" spans="1:104" x14ac:dyDescent="0.2">
      <c r="A81" s="200"/>
      <c r="B81" s="202"/>
      <c r="C81" s="203" t="s">
        <v>194</v>
      </c>
      <c r="D81" s="204"/>
      <c r="E81" s="205">
        <v>12.36</v>
      </c>
      <c r="F81" s="206"/>
      <c r="G81" s="207"/>
      <c r="M81" s="201" t="s">
        <v>194</v>
      </c>
      <c r="O81" s="192"/>
    </row>
    <row r="82" spans="1:104" x14ac:dyDescent="0.2">
      <c r="A82" s="193">
        <v>37</v>
      </c>
      <c r="B82" s="194" t="s">
        <v>195</v>
      </c>
      <c r="C82" s="195" t="s">
        <v>196</v>
      </c>
      <c r="D82" s="196" t="s">
        <v>92</v>
      </c>
      <c r="E82" s="197">
        <v>1857.09</v>
      </c>
      <c r="F82" s="197">
        <v>0</v>
      </c>
      <c r="G82" s="198">
        <f>E82*F82</f>
        <v>0</v>
      </c>
      <c r="O82" s="192">
        <v>2</v>
      </c>
      <c r="AA82" s="166">
        <v>3</v>
      </c>
      <c r="AB82" s="166">
        <v>1</v>
      </c>
      <c r="AC82" s="166">
        <v>69365027</v>
      </c>
      <c r="AZ82" s="166">
        <v>1</v>
      </c>
      <c r="BA82" s="166">
        <f>IF(AZ82=1,G82,0)</f>
        <v>0</v>
      </c>
      <c r="BB82" s="166">
        <f>IF(AZ82=2,G82,0)</f>
        <v>0</v>
      </c>
      <c r="BC82" s="166">
        <f>IF(AZ82=3,G82,0)</f>
        <v>0</v>
      </c>
      <c r="BD82" s="166">
        <f>IF(AZ82=4,G82,0)</f>
        <v>0</v>
      </c>
      <c r="BE82" s="166">
        <f>IF(AZ82=5,G82,0)</f>
        <v>0</v>
      </c>
      <c r="CA82" s="199">
        <v>3</v>
      </c>
      <c r="CB82" s="199">
        <v>1</v>
      </c>
      <c r="CZ82" s="166">
        <v>4.0000000000000002E-4</v>
      </c>
    </row>
    <row r="83" spans="1:104" x14ac:dyDescent="0.2">
      <c r="A83" s="200"/>
      <c r="B83" s="202"/>
      <c r="C83" s="203" t="s">
        <v>197</v>
      </c>
      <c r="D83" s="204"/>
      <c r="E83" s="205">
        <v>1857.09</v>
      </c>
      <c r="F83" s="206"/>
      <c r="G83" s="207"/>
      <c r="M83" s="201" t="s">
        <v>197</v>
      </c>
      <c r="O83" s="192"/>
    </row>
    <row r="84" spans="1:104" x14ac:dyDescent="0.2">
      <c r="A84" s="208"/>
      <c r="B84" s="209" t="s">
        <v>75</v>
      </c>
      <c r="C84" s="210" t="str">
        <f>CONCATENATE(B61," ",C61)</f>
        <v>5 Komunikace</v>
      </c>
      <c r="D84" s="211"/>
      <c r="E84" s="212"/>
      <c r="F84" s="213"/>
      <c r="G84" s="214">
        <f>SUM(G61:G83)</f>
        <v>0</v>
      </c>
      <c r="O84" s="192">
        <v>4</v>
      </c>
      <c r="BA84" s="215">
        <f>SUM(BA61:BA83)</f>
        <v>0</v>
      </c>
      <c r="BB84" s="215">
        <f>SUM(BB61:BB83)</f>
        <v>0</v>
      </c>
      <c r="BC84" s="215">
        <f>SUM(BC61:BC83)</f>
        <v>0</v>
      </c>
      <c r="BD84" s="215">
        <f>SUM(BD61:BD83)</f>
        <v>0</v>
      </c>
      <c r="BE84" s="215">
        <f>SUM(BE61:BE83)</f>
        <v>0</v>
      </c>
    </row>
    <row r="85" spans="1:104" x14ac:dyDescent="0.2">
      <c r="A85" s="185" t="s">
        <v>72</v>
      </c>
      <c r="B85" s="186" t="s">
        <v>198</v>
      </c>
      <c r="C85" s="187" t="s">
        <v>199</v>
      </c>
      <c r="D85" s="188"/>
      <c r="E85" s="189"/>
      <c r="F85" s="189"/>
      <c r="G85" s="190"/>
      <c r="H85" s="191"/>
      <c r="I85" s="191"/>
      <c r="O85" s="192">
        <v>1</v>
      </c>
    </row>
    <row r="86" spans="1:104" ht="22.5" x14ac:dyDescent="0.2">
      <c r="A86" s="193">
        <v>38</v>
      </c>
      <c r="B86" s="194" t="s">
        <v>200</v>
      </c>
      <c r="C86" s="195" t="s">
        <v>201</v>
      </c>
      <c r="D86" s="196" t="s">
        <v>113</v>
      </c>
      <c r="E86" s="197">
        <v>1.8</v>
      </c>
      <c r="F86" s="197">
        <v>0</v>
      </c>
      <c r="G86" s="198">
        <f>E86*F86</f>
        <v>0</v>
      </c>
      <c r="O86" s="192">
        <v>2</v>
      </c>
      <c r="AA86" s="166">
        <v>1</v>
      </c>
      <c r="AB86" s="166">
        <v>1</v>
      </c>
      <c r="AC86" s="166">
        <v>1</v>
      </c>
      <c r="AZ86" s="166">
        <v>1</v>
      </c>
      <c r="BA86" s="166">
        <f>IF(AZ86=1,G86,0)</f>
        <v>0</v>
      </c>
      <c r="BB86" s="166">
        <f>IF(AZ86=2,G86,0)</f>
        <v>0</v>
      </c>
      <c r="BC86" s="166">
        <f>IF(AZ86=3,G86,0)</f>
        <v>0</v>
      </c>
      <c r="BD86" s="166">
        <f>IF(AZ86=4,G86,0)</f>
        <v>0</v>
      </c>
      <c r="BE86" s="166">
        <f>IF(AZ86=5,G86,0)</f>
        <v>0</v>
      </c>
      <c r="CA86" s="199">
        <v>1</v>
      </c>
      <c r="CB86" s="199">
        <v>1</v>
      </c>
      <c r="CZ86" s="166">
        <v>1.837</v>
      </c>
    </row>
    <row r="87" spans="1:104" x14ac:dyDescent="0.2">
      <c r="A87" s="200"/>
      <c r="B87" s="202"/>
      <c r="C87" s="203" t="s">
        <v>202</v>
      </c>
      <c r="D87" s="204"/>
      <c r="E87" s="205">
        <v>1.8</v>
      </c>
      <c r="F87" s="206"/>
      <c r="G87" s="207"/>
      <c r="M87" s="201" t="s">
        <v>202</v>
      </c>
      <c r="O87" s="192"/>
    </row>
    <row r="88" spans="1:104" ht="22.5" x14ac:dyDescent="0.2">
      <c r="A88" s="193">
        <v>39</v>
      </c>
      <c r="B88" s="194" t="s">
        <v>203</v>
      </c>
      <c r="C88" s="195" t="s">
        <v>204</v>
      </c>
      <c r="D88" s="196" t="s">
        <v>205</v>
      </c>
      <c r="E88" s="197">
        <v>2</v>
      </c>
      <c r="F88" s="197">
        <v>0</v>
      </c>
      <c r="G88" s="198">
        <f>E88*F88</f>
        <v>0</v>
      </c>
      <c r="O88" s="192">
        <v>2</v>
      </c>
      <c r="AA88" s="166">
        <v>1</v>
      </c>
      <c r="AB88" s="166">
        <v>1</v>
      </c>
      <c r="AC88" s="166">
        <v>1</v>
      </c>
      <c r="AZ88" s="166">
        <v>1</v>
      </c>
      <c r="BA88" s="166">
        <f>IF(AZ88=1,G88,0)</f>
        <v>0</v>
      </c>
      <c r="BB88" s="166">
        <f>IF(AZ88=2,G88,0)</f>
        <v>0</v>
      </c>
      <c r="BC88" s="166">
        <f>IF(AZ88=3,G88,0)</f>
        <v>0</v>
      </c>
      <c r="BD88" s="166">
        <f>IF(AZ88=4,G88,0)</f>
        <v>0</v>
      </c>
      <c r="BE88" s="166">
        <f>IF(AZ88=5,G88,0)</f>
        <v>0</v>
      </c>
      <c r="CA88" s="199">
        <v>1</v>
      </c>
      <c r="CB88" s="199">
        <v>1</v>
      </c>
      <c r="CZ88" s="166">
        <v>0</v>
      </c>
    </row>
    <row r="89" spans="1:104" x14ac:dyDescent="0.2">
      <c r="A89" s="200"/>
      <c r="B89" s="202"/>
      <c r="C89" s="203" t="s">
        <v>206</v>
      </c>
      <c r="D89" s="204"/>
      <c r="E89" s="205">
        <v>2</v>
      </c>
      <c r="F89" s="206"/>
      <c r="G89" s="207"/>
      <c r="M89" s="201" t="s">
        <v>206</v>
      </c>
      <c r="O89" s="192"/>
    </row>
    <row r="90" spans="1:104" ht="22.5" x14ac:dyDescent="0.2">
      <c r="A90" s="193">
        <v>40</v>
      </c>
      <c r="B90" s="194" t="s">
        <v>207</v>
      </c>
      <c r="C90" s="195" t="s">
        <v>208</v>
      </c>
      <c r="D90" s="196" t="s">
        <v>110</v>
      </c>
      <c r="E90" s="197">
        <v>12</v>
      </c>
      <c r="F90" s="197">
        <v>0</v>
      </c>
      <c r="G90" s="198">
        <f>E90*F90</f>
        <v>0</v>
      </c>
      <c r="O90" s="192">
        <v>2</v>
      </c>
      <c r="AA90" s="166">
        <v>1</v>
      </c>
      <c r="AB90" s="166">
        <v>1</v>
      </c>
      <c r="AC90" s="166">
        <v>1</v>
      </c>
      <c r="AZ90" s="166">
        <v>1</v>
      </c>
      <c r="BA90" s="166">
        <f>IF(AZ90=1,G90,0)</f>
        <v>0</v>
      </c>
      <c r="BB90" s="166">
        <f>IF(AZ90=2,G90,0)</f>
        <v>0</v>
      </c>
      <c r="BC90" s="166">
        <f>IF(AZ90=3,G90,0)</f>
        <v>0</v>
      </c>
      <c r="BD90" s="166">
        <f>IF(AZ90=4,G90,0)</f>
        <v>0</v>
      </c>
      <c r="BE90" s="166">
        <f>IF(AZ90=5,G90,0)</f>
        <v>0</v>
      </c>
      <c r="CA90" s="199">
        <v>1</v>
      </c>
      <c r="CB90" s="199">
        <v>1</v>
      </c>
      <c r="CZ90" s="166">
        <v>2.7299999999999998E-3</v>
      </c>
    </row>
    <row r="91" spans="1:104" ht="22.5" x14ac:dyDescent="0.2">
      <c r="A91" s="193">
        <v>41</v>
      </c>
      <c r="B91" s="194" t="s">
        <v>209</v>
      </c>
      <c r="C91" s="195" t="s">
        <v>210</v>
      </c>
      <c r="D91" s="196" t="s">
        <v>205</v>
      </c>
      <c r="E91" s="197">
        <v>3</v>
      </c>
      <c r="F91" s="197">
        <v>0</v>
      </c>
      <c r="G91" s="198">
        <f>E91*F91</f>
        <v>0</v>
      </c>
      <c r="O91" s="192">
        <v>2</v>
      </c>
      <c r="AA91" s="166">
        <v>1</v>
      </c>
      <c r="AB91" s="166">
        <v>0</v>
      </c>
      <c r="AC91" s="166">
        <v>0</v>
      </c>
      <c r="AZ91" s="166">
        <v>1</v>
      </c>
      <c r="BA91" s="166">
        <f>IF(AZ91=1,G91,0)</f>
        <v>0</v>
      </c>
      <c r="BB91" s="166">
        <f>IF(AZ91=2,G91,0)</f>
        <v>0</v>
      </c>
      <c r="BC91" s="166">
        <f>IF(AZ91=3,G91,0)</f>
        <v>0</v>
      </c>
      <c r="BD91" s="166">
        <f>IF(AZ91=4,G91,0)</f>
        <v>0</v>
      </c>
      <c r="BE91" s="166">
        <f>IF(AZ91=5,G91,0)</f>
        <v>0</v>
      </c>
      <c r="CA91" s="199">
        <v>1</v>
      </c>
      <c r="CB91" s="199">
        <v>0</v>
      </c>
      <c r="CZ91" s="166">
        <v>0</v>
      </c>
    </row>
    <row r="92" spans="1:104" x14ac:dyDescent="0.2">
      <c r="A92" s="193">
        <v>42</v>
      </c>
      <c r="B92" s="194" t="s">
        <v>211</v>
      </c>
      <c r="C92" s="195" t="s">
        <v>212</v>
      </c>
      <c r="D92" s="196" t="s">
        <v>110</v>
      </c>
      <c r="E92" s="197">
        <v>12</v>
      </c>
      <c r="F92" s="197">
        <v>0</v>
      </c>
      <c r="G92" s="198">
        <f>E92*F92</f>
        <v>0</v>
      </c>
      <c r="O92" s="192">
        <v>2</v>
      </c>
      <c r="AA92" s="166">
        <v>1</v>
      </c>
      <c r="AB92" s="166">
        <v>1</v>
      </c>
      <c r="AC92" s="166">
        <v>1</v>
      </c>
      <c r="AZ92" s="166">
        <v>1</v>
      </c>
      <c r="BA92" s="166">
        <f>IF(AZ92=1,G92,0)</f>
        <v>0</v>
      </c>
      <c r="BB92" s="166">
        <f>IF(AZ92=2,G92,0)</f>
        <v>0</v>
      </c>
      <c r="BC92" s="166">
        <f>IF(AZ92=3,G92,0)</f>
        <v>0</v>
      </c>
      <c r="BD92" s="166">
        <f>IF(AZ92=4,G92,0)</f>
        <v>0</v>
      </c>
      <c r="BE92" s="166">
        <f>IF(AZ92=5,G92,0)</f>
        <v>0</v>
      </c>
      <c r="CA92" s="199">
        <v>1</v>
      </c>
      <c r="CB92" s="199">
        <v>1</v>
      </c>
      <c r="CZ92" s="166">
        <v>0</v>
      </c>
    </row>
    <row r="93" spans="1:104" x14ac:dyDescent="0.2">
      <c r="A93" s="200"/>
      <c r="B93" s="202"/>
      <c r="C93" s="203" t="s">
        <v>213</v>
      </c>
      <c r="D93" s="204"/>
      <c r="E93" s="205">
        <v>12</v>
      </c>
      <c r="F93" s="206"/>
      <c r="G93" s="207"/>
      <c r="M93" s="201">
        <v>12</v>
      </c>
      <c r="O93" s="192"/>
    </row>
    <row r="94" spans="1:104" x14ac:dyDescent="0.2">
      <c r="A94" s="193">
        <v>43</v>
      </c>
      <c r="B94" s="194" t="s">
        <v>214</v>
      </c>
      <c r="C94" s="195" t="s">
        <v>215</v>
      </c>
      <c r="D94" s="196" t="s">
        <v>110</v>
      </c>
      <c r="E94" s="197">
        <v>52</v>
      </c>
      <c r="F94" s="197">
        <v>0</v>
      </c>
      <c r="G94" s="198">
        <f>E94*F94</f>
        <v>0</v>
      </c>
      <c r="O94" s="192">
        <v>2</v>
      </c>
      <c r="AA94" s="166">
        <v>12</v>
      </c>
      <c r="AB94" s="166">
        <v>0</v>
      </c>
      <c r="AC94" s="166">
        <v>87</v>
      </c>
      <c r="AZ94" s="166">
        <v>1</v>
      </c>
      <c r="BA94" s="166">
        <f>IF(AZ94=1,G94,0)</f>
        <v>0</v>
      </c>
      <c r="BB94" s="166">
        <f>IF(AZ94=2,G94,0)</f>
        <v>0</v>
      </c>
      <c r="BC94" s="166">
        <f>IF(AZ94=3,G94,0)</f>
        <v>0</v>
      </c>
      <c r="BD94" s="166">
        <f>IF(AZ94=4,G94,0)</f>
        <v>0</v>
      </c>
      <c r="BE94" s="166">
        <f>IF(AZ94=5,G94,0)</f>
        <v>0</v>
      </c>
      <c r="CA94" s="199">
        <v>12</v>
      </c>
      <c r="CB94" s="199">
        <v>0</v>
      </c>
      <c r="CZ94" s="166">
        <v>5.5E-2</v>
      </c>
    </row>
    <row r="95" spans="1:104" x14ac:dyDescent="0.2">
      <c r="A95" s="208"/>
      <c r="B95" s="209" t="s">
        <v>75</v>
      </c>
      <c r="C95" s="210" t="str">
        <f>CONCATENATE(B85," ",C85)</f>
        <v>8 Trubní vedení</v>
      </c>
      <c r="D95" s="211"/>
      <c r="E95" s="212"/>
      <c r="F95" s="213"/>
      <c r="G95" s="214">
        <f>SUM(G85:G94)</f>
        <v>0</v>
      </c>
      <c r="O95" s="192">
        <v>4</v>
      </c>
      <c r="BA95" s="215">
        <f>SUM(BA85:BA94)</f>
        <v>0</v>
      </c>
      <c r="BB95" s="215">
        <f>SUM(BB85:BB94)</f>
        <v>0</v>
      </c>
      <c r="BC95" s="215">
        <f>SUM(BC85:BC94)</f>
        <v>0</v>
      </c>
      <c r="BD95" s="215">
        <f>SUM(BD85:BD94)</f>
        <v>0</v>
      </c>
      <c r="BE95" s="215">
        <f>SUM(BE85:BE94)</f>
        <v>0</v>
      </c>
    </row>
    <row r="96" spans="1:104" x14ac:dyDescent="0.2">
      <c r="A96" s="185" t="s">
        <v>72</v>
      </c>
      <c r="B96" s="186" t="s">
        <v>216</v>
      </c>
      <c r="C96" s="187" t="s">
        <v>217</v>
      </c>
      <c r="D96" s="188"/>
      <c r="E96" s="189"/>
      <c r="F96" s="189"/>
      <c r="G96" s="190"/>
      <c r="H96" s="191"/>
      <c r="I96" s="191"/>
      <c r="O96" s="192">
        <v>1</v>
      </c>
    </row>
    <row r="97" spans="1:104" x14ac:dyDescent="0.2">
      <c r="A97" s="193">
        <v>44</v>
      </c>
      <c r="B97" s="194" t="s">
        <v>218</v>
      </c>
      <c r="C97" s="195" t="s">
        <v>219</v>
      </c>
      <c r="D97" s="196" t="s">
        <v>110</v>
      </c>
      <c r="E97" s="197">
        <v>18</v>
      </c>
      <c r="F97" s="197">
        <v>0</v>
      </c>
      <c r="G97" s="198">
        <f>E97*F97</f>
        <v>0</v>
      </c>
      <c r="O97" s="192">
        <v>2</v>
      </c>
      <c r="AA97" s="166">
        <v>1</v>
      </c>
      <c r="AB97" s="166">
        <v>1</v>
      </c>
      <c r="AC97" s="166">
        <v>1</v>
      </c>
      <c r="AZ97" s="166">
        <v>1</v>
      </c>
      <c r="BA97" s="166">
        <f>IF(AZ97=1,G97,0)</f>
        <v>0</v>
      </c>
      <c r="BB97" s="166">
        <f>IF(AZ97=2,G97,0)</f>
        <v>0</v>
      </c>
      <c r="BC97" s="166">
        <f>IF(AZ97=3,G97,0)</f>
        <v>0</v>
      </c>
      <c r="BD97" s="166">
        <f>IF(AZ97=4,G97,0)</f>
        <v>0</v>
      </c>
      <c r="BE97" s="166">
        <f>IF(AZ97=5,G97,0)</f>
        <v>0</v>
      </c>
      <c r="CA97" s="199">
        <v>1</v>
      </c>
      <c r="CB97" s="199">
        <v>1</v>
      </c>
      <c r="CZ97" s="166">
        <v>3.5999999999999999E-3</v>
      </c>
    </row>
    <row r="98" spans="1:104" ht="22.5" x14ac:dyDescent="0.2">
      <c r="A98" s="193">
        <v>45</v>
      </c>
      <c r="B98" s="194" t="s">
        <v>220</v>
      </c>
      <c r="C98" s="195" t="s">
        <v>221</v>
      </c>
      <c r="D98" s="196" t="s">
        <v>110</v>
      </c>
      <c r="E98" s="197">
        <v>436</v>
      </c>
      <c r="F98" s="197">
        <v>0</v>
      </c>
      <c r="G98" s="198">
        <f>E98*F98</f>
        <v>0</v>
      </c>
      <c r="O98" s="192">
        <v>2</v>
      </c>
      <c r="AA98" s="166">
        <v>1</v>
      </c>
      <c r="AB98" s="166">
        <v>1</v>
      </c>
      <c r="AC98" s="166">
        <v>1</v>
      </c>
      <c r="AZ98" s="166">
        <v>1</v>
      </c>
      <c r="BA98" s="166">
        <f>IF(AZ98=1,G98,0)</f>
        <v>0</v>
      </c>
      <c r="BB98" s="166">
        <f>IF(AZ98=2,G98,0)</f>
        <v>0</v>
      </c>
      <c r="BC98" s="166">
        <f>IF(AZ98=3,G98,0)</f>
        <v>0</v>
      </c>
      <c r="BD98" s="166">
        <f>IF(AZ98=4,G98,0)</f>
        <v>0</v>
      </c>
      <c r="BE98" s="166">
        <f>IF(AZ98=5,G98,0)</f>
        <v>0</v>
      </c>
      <c r="CA98" s="199">
        <v>1</v>
      </c>
      <c r="CB98" s="199">
        <v>1</v>
      </c>
      <c r="CZ98" s="166">
        <v>0.19713</v>
      </c>
    </row>
    <row r="99" spans="1:104" x14ac:dyDescent="0.2">
      <c r="A99" s="200"/>
      <c r="B99" s="202"/>
      <c r="C99" s="203" t="s">
        <v>222</v>
      </c>
      <c r="D99" s="204"/>
      <c r="E99" s="205">
        <v>436</v>
      </c>
      <c r="F99" s="206"/>
      <c r="G99" s="207"/>
      <c r="M99" s="201" t="s">
        <v>222</v>
      </c>
      <c r="O99" s="192"/>
    </row>
    <row r="100" spans="1:104" ht="22.5" x14ac:dyDescent="0.2">
      <c r="A100" s="193">
        <v>46</v>
      </c>
      <c r="B100" s="194" t="s">
        <v>223</v>
      </c>
      <c r="C100" s="195" t="s">
        <v>224</v>
      </c>
      <c r="D100" s="196" t="s">
        <v>110</v>
      </c>
      <c r="E100" s="197">
        <v>14</v>
      </c>
      <c r="F100" s="197">
        <v>0</v>
      </c>
      <c r="G100" s="198">
        <f>E100*F100</f>
        <v>0</v>
      </c>
      <c r="O100" s="192">
        <v>2</v>
      </c>
      <c r="AA100" s="166">
        <v>1</v>
      </c>
      <c r="AB100" s="166">
        <v>1</v>
      </c>
      <c r="AC100" s="166">
        <v>1</v>
      </c>
      <c r="AZ100" s="166">
        <v>1</v>
      </c>
      <c r="BA100" s="166">
        <f>IF(AZ100=1,G100,0)</f>
        <v>0</v>
      </c>
      <c r="BB100" s="166">
        <f>IF(AZ100=2,G100,0)</f>
        <v>0</v>
      </c>
      <c r="BC100" s="166">
        <f>IF(AZ100=3,G100,0)</f>
        <v>0</v>
      </c>
      <c r="BD100" s="166">
        <f>IF(AZ100=4,G100,0)</f>
        <v>0</v>
      </c>
      <c r="BE100" s="166">
        <f>IF(AZ100=5,G100,0)</f>
        <v>0</v>
      </c>
      <c r="CA100" s="199">
        <v>1</v>
      </c>
      <c r="CB100" s="199">
        <v>1</v>
      </c>
      <c r="CZ100" s="166">
        <v>0.18107000000000001</v>
      </c>
    </row>
    <row r="101" spans="1:104" x14ac:dyDescent="0.2">
      <c r="A101" s="200"/>
      <c r="B101" s="202"/>
      <c r="C101" s="203" t="s">
        <v>225</v>
      </c>
      <c r="D101" s="204"/>
      <c r="E101" s="205">
        <v>14</v>
      </c>
      <c r="F101" s="206"/>
      <c r="G101" s="207"/>
      <c r="M101" s="201" t="s">
        <v>225</v>
      </c>
      <c r="O101" s="192"/>
    </row>
    <row r="102" spans="1:104" ht="22.5" x14ac:dyDescent="0.2">
      <c r="A102" s="193">
        <v>47</v>
      </c>
      <c r="B102" s="194" t="s">
        <v>226</v>
      </c>
      <c r="C102" s="195" t="s">
        <v>227</v>
      </c>
      <c r="D102" s="196" t="s">
        <v>113</v>
      </c>
      <c r="E102" s="197">
        <v>28.3</v>
      </c>
      <c r="F102" s="197">
        <v>0</v>
      </c>
      <c r="G102" s="198">
        <f>E102*F102</f>
        <v>0</v>
      </c>
      <c r="O102" s="192">
        <v>2</v>
      </c>
      <c r="AA102" s="166">
        <v>1</v>
      </c>
      <c r="AB102" s="166">
        <v>1</v>
      </c>
      <c r="AC102" s="166">
        <v>1</v>
      </c>
      <c r="AZ102" s="166">
        <v>1</v>
      </c>
      <c r="BA102" s="166">
        <f>IF(AZ102=1,G102,0)</f>
        <v>0</v>
      </c>
      <c r="BB102" s="166">
        <f>IF(AZ102=2,G102,0)</f>
        <v>0</v>
      </c>
      <c r="BC102" s="166">
        <f>IF(AZ102=3,G102,0)</f>
        <v>0</v>
      </c>
      <c r="BD102" s="166">
        <f>IF(AZ102=4,G102,0)</f>
        <v>0</v>
      </c>
      <c r="BE102" s="166">
        <f>IF(AZ102=5,G102,0)</f>
        <v>0</v>
      </c>
      <c r="CA102" s="199">
        <v>1</v>
      </c>
      <c r="CB102" s="199">
        <v>1</v>
      </c>
      <c r="CZ102" s="166">
        <v>2.3785500000000002</v>
      </c>
    </row>
    <row r="103" spans="1:104" x14ac:dyDescent="0.2">
      <c r="A103" s="200"/>
      <c r="B103" s="202"/>
      <c r="C103" s="203" t="s">
        <v>228</v>
      </c>
      <c r="D103" s="204"/>
      <c r="E103" s="205">
        <v>27.25</v>
      </c>
      <c r="F103" s="206"/>
      <c r="G103" s="207"/>
      <c r="M103" s="201" t="s">
        <v>228</v>
      </c>
      <c r="O103" s="192"/>
    </row>
    <row r="104" spans="1:104" x14ac:dyDescent="0.2">
      <c r="A104" s="200"/>
      <c r="B104" s="202"/>
      <c r="C104" s="203" t="s">
        <v>229</v>
      </c>
      <c r="D104" s="204"/>
      <c r="E104" s="205">
        <v>1.05</v>
      </c>
      <c r="F104" s="206"/>
      <c r="G104" s="207"/>
      <c r="M104" s="201" t="s">
        <v>229</v>
      </c>
      <c r="O104" s="192"/>
    </row>
    <row r="105" spans="1:104" x14ac:dyDescent="0.2">
      <c r="A105" s="193">
        <v>48</v>
      </c>
      <c r="B105" s="194" t="s">
        <v>230</v>
      </c>
      <c r="C105" s="195" t="s">
        <v>231</v>
      </c>
      <c r="D105" s="196" t="s">
        <v>110</v>
      </c>
      <c r="E105" s="197">
        <v>18</v>
      </c>
      <c r="F105" s="197">
        <v>0</v>
      </c>
      <c r="G105" s="198">
        <f>E105*F105</f>
        <v>0</v>
      </c>
      <c r="O105" s="192">
        <v>2</v>
      </c>
      <c r="AA105" s="166">
        <v>1</v>
      </c>
      <c r="AB105" s="166">
        <v>1</v>
      </c>
      <c r="AC105" s="166">
        <v>1</v>
      </c>
      <c r="AZ105" s="166">
        <v>1</v>
      </c>
      <c r="BA105" s="166">
        <f>IF(AZ105=1,G105,0)</f>
        <v>0</v>
      </c>
      <c r="BB105" s="166">
        <f>IF(AZ105=2,G105,0)</f>
        <v>0</v>
      </c>
      <c r="BC105" s="166">
        <f>IF(AZ105=3,G105,0)</f>
        <v>0</v>
      </c>
      <c r="BD105" s="166">
        <f>IF(AZ105=4,G105,0)</f>
        <v>0</v>
      </c>
      <c r="BE105" s="166">
        <f>IF(AZ105=5,G105,0)</f>
        <v>0</v>
      </c>
      <c r="CA105" s="199">
        <v>1</v>
      </c>
      <c r="CB105" s="199">
        <v>1</v>
      </c>
      <c r="CZ105" s="166">
        <v>3.0000000000000001E-5</v>
      </c>
    </row>
    <row r="106" spans="1:104" x14ac:dyDescent="0.2">
      <c r="A106" s="208"/>
      <c r="B106" s="209" t="s">
        <v>75</v>
      </c>
      <c r="C106" s="210" t="str">
        <f>CONCATENATE(B96," ",C96)</f>
        <v>91 Doplňující práce na komunikaci</v>
      </c>
      <c r="D106" s="211"/>
      <c r="E106" s="212"/>
      <c r="F106" s="213"/>
      <c r="G106" s="214">
        <f>SUM(G96:G105)</f>
        <v>0</v>
      </c>
      <c r="O106" s="192">
        <v>4</v>
      </c>
      <c r="BA106" s="215">
        <f>SUM(BA96:BA105)</f>
        <v>0</v>
      </c>
      <c r="BB106" s="215">
        <f>SUM(BB96:BB105)</f>
        <v>0</v>
      </c>
      <c r="BC106" s="215">
        <f>SUM(BC96:BC105)</f>
        <v>0</v>
      </c>
      <c r="BD106" s="215">
        <f>SUM(BD96:BD105)</f>
        <v>0</v>
      </c>
      <c r="BE106" s="215">
        <f>SUM(BE96:BE105)</f>
        <v>0</v>
      </c>
    </row>
    <row r="107" spans="1:104" x14ac:dyDescent="0.2">
      <c r="A107" s="185" t="s">
        <v>72</v>
      </c>
      <c r="B107" s="186" t="s">
        <v>232</v>
      </c>
      <c r="C107" s="187" t="s">
        <v>233</v>
      </c>
      <c r="D107" s="188"/>
      <c r="E107" s="189"/>
      <c r="F107" s="189"/>
      <c r="G107" s="190"/>
      <c r="H107" s="191"/>
      <c r="I107" s="191"/>
      <c r="O107" s="192">
        <v>1</v>
      </c>
    </row>
    <row r="108" spans="1:104" ht="22.5" x14ac:dyDescent="0.2">
      <c r="A108" s="193">
        <v>49</v>
      </c>
      <c r="B108" s="194" t="s">
        <v>234</v>
      </c>
      <c r="C108" s="195" t="s">
        <v>235</v>
      </c>
      <c r="D108" s="196" t="s">
        <v>113</v>
      </c>
      <c r="E108" s="197">
        <v>12.2</v>
      </c>
      <c r="F108" s="197">
        <v>0</v>
      </c>
      <c r="G108" s="198">
        <f>E108*F108</f>
        <v>0</v>
      </c>
      <c r="O108" s="192">
        <v>2</v>
      </c>
      <c r="AA108" s="166">
        <v>1</v>
      </c>
      <c r="AB108" s="166">
        <v>1</v>
      </c>
      <c r="AC108" s="166">
        <v>1</v>
      </c>
      <c r="AZ108" s="166">
        <v>1</v>
      </c>
      <c r="BA108" s="166">
        <f>IF(AZ108=1,G108,0)</f>
        <v>0</v>
      </c>
      <c r="BB108" s="166">
        <f>IF(AZ108=2,G108,0)</f>
        <v>0</v>
      </c>
      <c r="BC108" s="166">
        <f>IF(AZ108=3,G108,0)</f>
        <v>0</v>
      </c>
      <c r="BD108" s="166">
        <f>IF(AZ108=4,G108,0)</f>
        <v>0</v>
      </c>
      <c r="BE108" s="166">
        <f>IF(AZ108=5,G108,0)</f>
        <v>0</v>
      </c>
      <c r="CA108" s="199">
        <v>1</v>
      </c>
      <c r="CB108" s="199">
        <v>1</v>
      </c>
      <c r="CZ108" s="166">
        <v>0</v>
      </c>
    </row>
    <row r="109" spans="1:104" x14ac:dyDescent="0.2">
      <c r="A109" s="200"/>
      <c r="B109" s="202"/>
      <c r="C109" s="203" t="s">
        <v>236</v>
      </c>
      <c r="D109" s="204"/>
      <c r="E109" s="205">
        <v>12.2</v>
      </c>
      <c r="F109" s="206"/>
      <c r="G109" s="207"/>
      <c r="M109" s="201" t="s">
        <v>236</v>
      </c>
      <c r="O109" s="192"/>
    </row>
    <row r="110" spans="1:104" x14ac:dyDescent="0.2">
      <c r="A110" s="193">
        <v>50</v>
      </c>
      <c r="B110" s="194" t="s">
        <v>237</v>
      </c>
      <c r="C110" s="195" t="s">
        <v>238</v>
      </c>
      <c r="D110" s="196" t="s">
        <v>113</v>
      </c>
      <c r="E110" s="197">
        <v>4</v>
      </c>
      <c r="F110" s="197">
        <v>0</v>
      </c>
      <c r="G110" s="198">
        <f>E110*F110</f>
        <v>0</v>
      </c>
      <c r="O110" s="192">
        <v>2</v>
      </c>
      <c r="AA110" s="166">
        <v>1</v>
      </c>
      <c r="AB110" s="166">
        <v>1</v>
      </c>
      <c r="AC110" s="166">
        <v>1</v>
      </c>
      <c r="AZ110" s="166">
        <v>1</v>
      </c>
      <c r="BA110" s="166">
        <f>IF(AZ110=1,G110,0)</f>
        <v>0</v>
      </c>
      <c r="BB110" s="166">
        <f>IF(AZ110=2,G110,0)</f>
        <v>0</v>
      </c>
      <c r="BC110" s="166">
        <f>IF(AZ110=3,G110,0)</f>
        <v>0</v>
      </c>
      <c r="BD110" s="166">
        <f>IF(AZ110=4,G110,0)</f>
        <v>0</v>
      </c>
      <c r="BE110" s="166">
        <f>IF(AZ110=5,G110,0)</f>
        <v>0</v>
      </c>
      <c r="CA110" s="199">
        <v>1</v>
      </c>
      <c r="CB110" s="199">
        <v>1</v>
      </c>
      <c r="CZ110" s="166">
        <v>2.2563399999999998</v>
      </c>
    </row>
    <row r="111" spans="1:104" x14ac:dyDescent="0.2">
      <c r="A111" s="200"/>
      <c r="B111" s="202"/>
      <c r="C111" s="203" t="s">
        <v>239</v>
      </c>
      <c r="D111" s="204"/>
      <c r="E111" s="205">
        <v>4</v>
      </c>
      <c r="F111" s="206"/>
      <c r="G111" s="207"/>
      <c r="M111" s="201" t="s">
        <v>239</v>
      </c>
      <c r="O111" s="192"/>
    </row>
    <row r="112" spans="1:104" ht="22.5" x14ac:dyDescent="0.2">
      <c r="A112" s="193">
        <v>51</v>
      </c>
      <c r="B112" s="194" t="s">
        <v>240</v>
      </c>
      <c r="C112" s="195" t="s">
        <v>241</v>
      </c>
      <c r="D112" s="196" t="s">
        <v>110</v>
      </c>
      <c r="E112" s="197">
        <v>40</v>
      </c>
      <c r="F112" s="197">
        <v>0</v>
      </c>
      <c r="G112" s="198">
        <f>E112*F112</f>
        <v>0</v>
      </c>
      <c r="O112" s="192">
        <v>2</v>
      </c>
      <c r="AA112" s="166">
        <v>1</v>
      </c>
      <c r="AB112" s="166">
        <v>0</v>
      </c>
      <c r="AC112" s="166">
        <v>0</v>
      </c>
      <c r="AZ112" s="166">
        <v>1</v>
      </c>
      <c r="BA112" s="166">
        <f>IF(AZ112=1,G112,0)</f>
        <v>0</v>
      </c>
      <c r="BB112" s="166">
        <f>IF(AZ112=2,G112,0)</f>
        <v>0</v>
      </c>
      <c r="BC112" s="166">
        <f>IF(AZ112=3,G112,0)</f>
        <v>0</v>
      </c>
      <c r="BD112" s="166">
        <f>IF(AZ112=4,G112,0)</f>
        <v>0</v>
      </c>
      <c r="BE112" s="166">
        <f>IF(AZ112=5,G112,0)</f>
        <v>0</v>
      </c>
      <c r="CA112" s="199">
        <v>1</v>
      </c>
      <c r="CB112" s="199">
        <v>0</v>
      </c>
      <c r="CZ112" s="166">
        <v>0.16494</v>
      </c>
    </row>
    <row r="113" spans="1:104" x14ac:dyDescent="0.2">
      <c r="A113" s="200"/>
      <c r="B113" s="202"/>
      <c r="C113" s="203" t="s">
        <v>242</v>
      </c>
      <c r="D113" s="204"/>
      <c r="E113" s="205">
        <v>40</v>
      </c>
      <c r="F113" s="206"/>
      <c r="G113" s="207"/>
      <c r="M113" s="201" t="s">
        <v>242</v>
      </c>
      <c r="O113" s="192"/>
    </row>
    <row r="114" spans="1:104" x14ac:dyDescent="0.2">
      <c r="A114" s="208"/>
      <c r="B114" s="209" t="s">
        <v>75</v>
      </c>
      <c r="C114" s="210" t="str">
        <f>CONCATENATE(B107," ",C107)</f>
        <v>93 Dokončovací práce inženýrskách staveb</v>
      </c>
      <c r="D114" s="211"/>
      <c r="E114" s="212"/>
      <c r="F114" s="213"/>
      <c r="G114" s="214">
        <f>SUM(G107:G113)</f>
        <v>0</v>
      </c>
      <c r="O114" s="192">
        <v>4</v>
      </c>
      <c r="BA114" s="215">
        <f>SUM(BA107:BA113)</f>
        <v>0</v>
      </c>
      <c r="BB114" s="215">
        <f>SUM(BB107:BB113)</f>
        <v>0</v>
      </c>
      <c r="BC114" s="215">
        <f>SUM(BC107:BC113)</f>
        <v>0</v>
      </c>
      <c r="BD114" s="215">
        <f>SUM(BD107:BD113)</f>
        <v>0</v>
      </c>
      <c r="BE114" s="215">
        <f>SUM(BE107:BE113)</f>
        <v>0</v>
      </c>
    </row>
    <row r="115" spans="1:104" x14ac:dyDescent="0.2">
      <c r="A115" s="185" t="s">
        <v>72</v>
      </c>
      <c r="B115" s="186" t="s">
        <v>243</v>
      </c>
      <c r="C115" s="187" t="s">
        <v>244</v>
      </c>
      <c r="D115" s="188"/>
      <c r="E115" s="189"/>
      <c r="F115" s="189"/>
      <c r="G115" s="190"/>
      <c r="H115" s="191"/>
      <c r="I115" s="191"/>
      <c r="O115" s="192">
        <v>1</v>
      </c>
    </row>
    <row r="116" spans="1:104" ht="22.5" x14ac:dyDescent="0.2">
      <c r="A116" s="193">
        <v>52</v>
      </c>
      <c r="B116" s="194" t="s">
        <v>245</v>
      </c>
      <c r="C116" s="195" t="s">
        <v>246</v>
      </c>
      <c r="D116" s="196" t="s">
        <v>92</v>
      </c>
      <c r="E116" s="197">
        <v>2200</v>
      </c>
      <c r="F116" s="197">
        <v>0</v>
      </c>
      <c r="G116" s="198">
        <f>E116*F116</f>
        <v>0</v>
      </c>
      <c r="O116" s="192">
        <v>2</v>
      </c>
      <c r="AA116" s="166">
        <v>1</v>
      </c>
      <c r="AB116" s="166">
        <v>1</v>
      </c>
      <c r="AC116" s="166">
        <v>1</v>
      </c>
      <c r="AZ116" s="166">
        <v>1</v>
      </c>
      <c r="BA116" s="166">
        <f>IF(AZ116=1,G116,0)</f>
        <v>0</v>
      </c>
      <c r="BB116" s="166">
        <f>IF(AZ116=2,G116,0)</f>
        <v>0</v>
      </c>
      <c r="BC116" s="166">
        <f>IF(AZ116=3,G116,0)</f>
        <v>0</v>
      </c>
      <c r="BD116" s="166">
        <f>IF(AZ116=4,G116,0)</f>
        <v>0</v>
      </c>
      <c r="BE116" s="166">
        <f>IF(AZ116=5,G116,0)</f>
        <v>0</v>
      </c>
      <c r="CA116" s="199">
        <v>1</v>
      </c>
      <c r="CB116" s="199">
        <v>1</v>
      </c>
      <c r="CZ116" s="166">
        <v>0</v>
      </c>
    </row>
    <row r="117" spans="1:104" x14ac:dyDescent="0.2">
      <c r="A117" s="208"/>
      <c r="B117" s="209" t="s">
        <v>75</v>
      </c>
      <c r="C117" s="210" t="str">
        <f>CONCATENATE(B115," ",C115)</f>
        <v>95 Dokončovací konstrukce na pozemních stavbách</v>
      </c>
      <c r="D117" s="211"/>
      <c r="E117" s="212"/>
      <c r="F117" s="213"/>
      <c r="G117" s="214">
        <f>SUM(G115:G116)</f>
        <v>0</v>
      </c>
      <c r="O117" s="192">
        <v>4</v>
      </c>
      <c r="BA117" s="215">
        <f>SUM(BA115:BA116)</f>
        <v>0</v>
      </c>
      <c r="BB117" s="215">
        <f>SUM(BB115:BB116)</f>
        <v>0</v>
      </c>
      <c r="BC117" s="215">
        <f>SUM(BC115:BC116)</f>
        <v>0</v>
      </c>
      <c r="BD117" s="215">
        <f>SUM(BD115:BD116)</f>
        <v>0</v>
      </c>
      <c r="BE117" s="215">
        <f>SUM(BE115:BE116)</f>
        <v>0</v>
      </c>
    </row>
    <row r="118" spans="1:104" x14ac:dyDescent="0.2">
      <c r="A118" s="185" t="s">
        <v>72</v>
      </c>
      <c r="B118" s="186" t="s">
        <v>247</v>
      </c>
      <c r="C118" s="187" t="s">
        <v>248</v>
      </c>
      <c r="D118" s="188"/>
      <c r="E118" s="189"/>
      <c r="F118" s="189"/>
      <c r="G118" s="190"/>
      <c r="H118" s="191"/>
      <c r="I118" s="191"/>
      <c r="O118" s="192">
        <v>1</v>
      </c>
    </row>
    <row r="119" spans="1:104" x14ac:dyDescent="0.2">
      <c r="A119" s="193">
        <v>53</v>
      </c>
      <c r="B119" s="194" t="s">
        <v>249</v>
      </c>
      <c r="C119" s="195" t="s">
        <v>250</v>
      </c>
      <c r="D119" s="196" t="s">
        <v>251</v>
      </c>
      <c r="E119" s="197">
        <v>2300.6866610000002</v>
      </c>
      <c r="F119" s="197">
        <v>0</v>
      </c>
      <c r="G119" s="198">
        <f>E119*F119</f>
        <v>0</v>
      </c>
      <c r="O119" s="192">
        <v>2</v>
      </c>
      <c r="AA119" s="166">
        <v>7</v>
      </c>
      <c r="AB119" s="166">
        <v>1</v>
      </c>
      <c r="AC119" s="166">
        <v>2</v>
      </c>
      <c r="AZ119" s="166">
        <v>1</v>
      </c>
      <c r="BA119" s="166">
        <f>IF(AZ119=1,G119,0)</f>
        <v>0</v>
      </c>
      <c r="BB119" s="166">
        <f>IF(AZ119=2,G119,0)</f>
        <v>0</v>
      </c>
      <c r="BC119" s="166">
        <f>IF(AZ119=3,G119,0)</f>
        <v>0</v>
      </c>
      <c r="BD119" s="166">
        <f>IF(AZ119=4,G119,0)</f>
        <v>0</v>
      </c>
      <c r="BE119" s="166">
        <f>IF(AZ119=5,G119,0)</f>
        <v>0</v>
      </c>
      <c r="CA119" s="199">
        <v>7</v>
      </c>
      <c r="CB119" s="199">
        <v>1</v>
      </c>
      <c r="CZ119" s="166">
        <v>0</v>
      </c>
    </row>
    <row r="120" spans="1:104" x14ac:dyDescent="0.2">
      <c r="A120" s="208"/>
      <c r="B120" s="209" t="s">
        <v>75</v>
      </c>
      <c r="C120" s="210" t="str">
        <f>CONCATENATE(B118," ",C118)</f>
        <v>99 Staveništní přesun hmot</v>
      </c>
      <c r="D120" s="211"/>
      <c r="E120" s="212"/>
      <c r="F120" s="213"/>
      <c r="G120" s="214">
        <f>SUM(G118:G119)</f>
        <v>0</v>
      </c>
      <c r="O120" s="192">
        <v>4</v>
      </c>
      <c r="BA120" s="215">
        <f>SUM(BA118:BA119)</f>
        <v>0</v>
      </c>
      <c r="BB120" s="215">
        <f>SUM(BB118:BB119)</f>
        <v>0</v>
      </c>
      <c r="BC120" s="215">
        <f>SUM(BC118:BC119)</f>
        <v>0</v>
      </c>
      <c r="BD120" s="215">
        <f>SUM(BD118:BD119)</f>
        <v>0</v>
      </c>
      <c r="BE120" s="215">
        <f>SUM(BE118:BE119)</f>
        <v>0</v>
      </c>
    </row>
    <row r="121" spans="1:104" x14ac:dyDescent="0.2">
      <c r="A121" s="185" t="s">
        <v>72</v>
      </c>
      <c r="B121" s="186" t="s">
        <v>252</v>
      </c>
      <c r="C121" s="187" t="s">
        <v>253</v>
      </c>
      <c r="D121" s="188"/>
      <c r="E121" s="189"/>
      <c r="F121" s="189"/>
      <c r="G121" s="190"/>
      <c r="H121" s="191"/>
      <c r="I121" s="191"/>
      <c r="O121" s="192">
        <v>1</v>
      </c>
    </row>
    <row r="122" spans="1:104" x14ac:dyDescent="0.2">
      <c r="A122" s="193">
        <v>54</v>
      </c>
      <c r="B122" s="194" t="s">
        <v>254</v>
      </c>
      <c r="C122" s="195" t="s">
        <v>255</v>
      </c>
      <c r="D122" s="196" t="s">
        <v>251</v>
      </c>
      <c r="E122" s="197">
        <v>90.674999999999997</v>
      </c>
      <c r="F122" s="197">
        <v>0</v>
      </c>
      <c r="G122" s="198">
        <f>E122*F122</f>
        <v>0</v>
      </c>
      <c r="O122" s="192">
        <v>2</v>
      </c>
      <c r="AA122" s="166">
        <v>1</v>
      </c>
      <c r="AB122" s="166">
        <v>3</v>
      </c>
      <c r="AC122" s="166">
        <v>3</v>
      </c>
      <c r="AZ122" s="166">
        <v>1</v>
      </c>
      <c r="BA122" s="166">
        <f>IF(AZ122=1,G122,0)</f>
        <v>0</v>
      </c>
      <c r="BB122" s="166">
        <f>IF(AZ122=2,G122,0)</f>
        <v>0</v>
      </c>
      <c r="BC122" s="166">
        <f>IF(AZ122=3,G122,0)</f>
        <v>0</v>
      </c>
      <c r="BD122" s="166">
        <f>IF(AZ122=4,G122,0)</f>
        <v>0</v>
      </c>
      <c r="BE122" s="166">
        <f>IF(AZ122=5,G122,0)</f>
        <v>0</v>
      </c>
      <c r="CA122" s="199">
        <v>1</v>
      </c>
      <c r="CB122" s="199">
        <v>3</v>
      </c>
      <c r="CZ122" s="166">
        <v>0</v>
      </c>
    </row>
    <row r="123" spans="1:104" x14ac:dyDescent="0.2">
      <c r="A123" s="200"/>
      <c r="B123" s="202"/>
      <c r="C123" s="203" t="s">
        <v>256</v>
      </c>
      <c r="D123" s="204"/>
      <c r="E123" s="205">
        <v>90.674999999999997</v>
      </c>
      <c r="F123" s="206"/>
      <c r="G123" s="207"/>
      <c r="M123" s="201" t="s">
        <v>256</v>
      </c>
      <c r="O123" s="192"/>
    </row>
    <row r="124" spans="1:104" x14ac:dyDescent="0.2">
      <c r="A124" s="193">
        <v>55</v>
      </c>
      <c r="B124" s="194" t="s">
        <v>257</v>
      </c>
      <c r="C124" s="195" t="s">
        <v>258</v>
      </c>
      <c r="D124" s="196" t="s">
        <v>251</v>
      </c>
      <c r="E124" s="197">
        <v>805.601</v>
      </c>
      <c r="F124" s="197">
        <v>0</v>
      </c>
      <c r="G124" s="198">
        <f>E124*F124</f>
        <v>0</v>
      </c>
      <c r="O124" s="192">
        <v>2</v>
      </c>
      <c r="AA124" s="166">
        <v>1</v>
      </c>
      <c r="AB124" s="166">
        <v>10</v>
      </c>
      <c r="AC124" s="166">
        <v>10</v>
      </c>
      <c r="AZ124" s="166">
        <v>1</v>
      </c>
      <c r="BA124" s="166">
        <f>IF(AZ124=1,G124,0)</f>
        <v>0</v>
      </c>
      <c r="BB124" s="166">
        <f>IF(AZ124=2,G124,0)</f>
        <v>0</v>
      </c>
      <c r="BC124" s="166">
        <f>IF(AZ124=3,G124,0)</f>
        <v>0</v>
      </c>
      <c r="BD124" s="166">
        <f>IF(AZ124=4,G124,0)</f>
        <v>0</v>
      </c>
      <c r="BE124" s="166">
        <f>IF(AZ124=5,G124,0)</f>
        <v>0</v>
      </c>
      <c r="CA124" s="199">
        <v>1</v>
      </c>
      <c r="CB124" s="199">
        <v>10</v>
      </c>
      <c r="CZ124" s="166">
        <v>0</v>
      </c>
    </row>
    <row r="125" spans="1:104" x14ac:dyDescent="0.2">
      <c r="A125" s="200"/>
      <c r="B125" s="202"/>
      <c r="C125" s="203" t="s">
        <v>259</v>
      </c>
      <c r="D125" s="204"/>
      <c r="E125" s="205">
        <v>805.601</v>
      </c>
      <c r="F125" s="206"/>
      <c r="G125" s="207"/>
      <c r="M125" s="201" t="s">
        <v>259</v>
      </c>
      <c r="O125" s="192"/>
    </row>
    <row r="126" spans="1:104" x14ac:dyDescent="0.2">
      <c r="A126" s="193">
        <v>56</v>
      </c>
      <c r="B126" s="194" t="s">
        <v>260</v>
      </c>
      <c r="C126" s="195" t="s">
        <v>261</v>
      </c>
      <c r="D126" s="196" t="s">
        <v>251</v>
      </c>
      <c r="E126" s="197">
        <v>844.42399999999998</v>
      </c>
      <c r="F126" s="197">
        <v>0</v>
      </c>
      <c r="G126" s="198">
        <f>E126*F126</f>
        <v>0</v>
      </c>
      <c r="O126" s="192">
        <v>2</v>
      </c>
      <c r="AA126" s="166">
        <v>8</v>
      </c>
      <c r="AB126" s="166">
        <v>0</v>
      </c>
      <c r="AC126" s="166">
        <v>3</v>
      </c>
      <c r="AZ126" s="166">
        <v>1</v>
      </c>
      <c r="BA126" s="166">
        <f>IF(AZ126=1,G126,0)</f>
        <v>0</v>
      </c>
      <c r="BB126" s="166">
        <f>IF(AZ126=2,G126,0)</f>
        <v>0</v>
      </c>
      <c r="BC126" s="166">
        <f>IF(AZ126=3,G126,0)</f>
        <v>0</v>
      </c>
      <c r="BD126" s="166">
        <f>IF(AZ126=4,G126,0)</f>
        <v>0</v>
      </c>
      <c r="BE126" s="166">
        <f>IF(AZ126=5,G126,0)</f>
        <v>0</v>
      </c>
      <c r="CA126" s="199">
        <v>8</v>
      </c>
      <c r="CB126" s="199">
        <v>0</v>
      </c>
      <c r="CZ126" s="166">
        <v>0</v>
      </c>
    </row>
    <row r="127" spans="1:104" x14ac:dyDescent="0.2">
      <c r="A127" s="193">
        <v>57</v>
      </c>
      <c r="B127" s="194" t="s">
        <v>262</v>
      </c>
      <c r="C127" s="195" t="s">
        <v>263</v>
      </c>
      <c r="D127" s="196" t="s">
        <v>251</v>
      </c>
      <c r="E127" s="197">
        <v>4222.12</v>
      </c>
      <c r="F127" s="197">
        <v>0</v>
      </c>
      <c r="G127" s="198">
        <f>E127*F127</f>
        <v>0</v>
      </c>
      <c r="O127" s="192">
        <v>2</v>
      </c>
      <c r="AA127" s="166">
        <v>8</v>
      </c>
      <c r="AB127" s="166">
        <v>1</v>
      </c>
      <c r="AC127" s="166">
        <v>3</v>
      </c>
      <c r="AZ127" s="166">
        <v>1</v>
      </c>
      <c r="BA127" s="166">
        <f>IF(AZ127=1,G127,0)</f>
        <v>0</v>
      </c>
      <c r="BB127" s="166">
        <f>IF(AZ127=2,G127,0)</f>
        <v>0</v>
      </c>
      <c r="BC127" s="166">
        <f>IF(AZ127=3,G127,0)</f>
        <v>0</v>
      </c>
      <c r="BD127" s="166">
        <f>IF(AZ127=4,G127,0)</f>
        <v>0</v>
      </c>
      <c r="BE127" s="166">
        <f>IF(AZ127=5,G127,0)</f>
        <v>0</v>
      </c>
      <c r="CA127" s="199">
        <v>8</v>
      </c>
      <c r="CB127" s="199">
        <v>1</v>
      </c>
      <c r="CZ127" s="166">
        <v>0</v>
      </c>
    </row>
    <row r="128" spans="1:104" x14ac:dyDescent="0.2">
      <c r="A128" s="193">
        <v>58</v>
      </c>
      <c r="B128" s="194" t="s">
        <v>264</v>
      </c>
      <c r="C128" s="195" t="s">
        <v>265</v>
      </c>
      <c r="D128" s="196" t="s">
        <v>251</v>
      </c>
      <c r="E128" s="197">
        <v>844.42399999999998</v>
      </c>
      <c r="F128" s="197">
        <v>0</v>
      </c>
      <c r="G128" s="198">
        <f>E128*F128</f>
        <v>0</v>
      </c>
      <c r="O128" s="192">
        <v>2</v>
      </c>
      <c r="AA128" s="166">
        <v>8</v>
      </c>
      <c r="AB128" s="166">
        <v>1</v>
      </c>
      <c r="AC128" s="166">
        <v>3</v>
      </c>
      <c r="AZ128" s="166">
        <v>1</v>
      </c>
      <c r="BA128" s="166">
        <f>IF(AZ128=1,G128,0)</f>
        <v>0</v>
      </c>
      <c r="BB128" s="166">
        <f>IF(AZ128=2,G128,0)</f>
        <v>0</v>
      </c>
      <c r="BC128" s="166">
        <f>IF(AZ128=3,G128,0)</f>
        <v>0</v>
      </c>
      <c r="BD128" s="166">
        <f>IF(AZ128=4,G128,0)</f>
        <v>0</v>
      </c>
      <c r="BE128" s="166">
        <f>IF(AZ128=5,G128,0)</f>
        <v>0</v>
      </c>
      <c r="CA128" s="199">
        <v>8</v>
      </c>
      <c r="CB128" s="199">
        <v>1</v>
      </c>
      <c r="CZ128" s="166">
        <v>0</v>
      </c>
    </row>
    <row r="129" spans="1:57" x14ac:dyDescent="0.2">
      <c r="A129" s="208"/>
      <c r="B129" s="209" t="s">
        <v>75</v>
      </c>
      <c r="C129" s="210" t="str">
        <f>CONCATENATE(B121," ",C121)</f>
        <v>D96 Přesuny suti a vybouraných hmot</v>
      </c>
      <c r="D129" s="211"/>
      <c r="E129" s="212"/>
      <c r="F129" s="213"/>
      <c r="G129" s="214">
        <f>SUM(G121:G128)</f>
        <v>0</v>
      </c>
      <c r="O129" s="192">
        <v>4</v>
      </c>
      <c r="BA129" s="215">
        <f>SUM(BA121:BA128)</f>
        <v>0</v>
      </c>
      <c r="BB129" s="215">
        <f>SUM(BB121:BB128)</f>
        <v>0</v>
      </c>
      <c r="BC129" s="215">
        <f>SUM(BC121:BC128)</f>
        <v>0</v>
      </c>
      <c r="BD129" s="215">
        <f>SUM(BD121:BD128)</f>
        <v>0</v>
      </c>
      <c r="BE129" s="215">
        <f>SUM(BE121:BE128)</f>
        <v>0</v>
      </c>
    </row>
    <row r="130" spans="1:57" x14ac:dyDescent="0.2">
      <c r="E130" s="166"/>
    </row>
    <row r="131" spans="1:57" x14ac:dyDescent="0.2">
      <c r="E131" s="166"/>
    </row>
    <row r="132" spans="1:57" x14ac:dyDescent="0.2">
      <c r="E132" s="166"/>
    </row>
    <row r="133" spans="1:57" x14ac:dyDescent="0.2">
      <c r="E133" s="166"/>
    </row>
    <row r="134" spans="1:57" x14ac:dyDescent="0.2">
      <c r="E134" s="166"/>
    </row>
    <row r="135" spans="1:57" x14ac:dyDescent="0.2">
      <c r="E135" s="166"/>
    </row>
    <row r="136" spans="1:57" x14ac:dyDescent="0.2">
      <c r="E136" s="166"/>
    </row>
    <row r="137" spans="1:57" x14ac:dyDescent="0.2">
      <c r="E137" s="166"/>
    </row>
    <row r="138" spans="1:57" x14ac:dyDescent="0.2">
      <c r="E138" s="166"/>
    </row>
    <row r="139" spans="1:57" x14ac:dyDescent="0.2">
      <c r="E139" s="166"/>
    </row>
    <row r="140" spans="1:57" x14ac:dyDescent="0.2">
      <c r="E140" s="166"/>
    </row>
    <row r="141" spans="1:57" x14ac:dyDescent="0.2">
      <c r="E141" s="166"/>
    </row>
    <row r="142" spans="1:57" x14ac:dyDescent="0.2">
      <c r="E142" s="166"/>
    </row>
    <row r="143" spans="1:57" x14ac:dyDescent="0.2">
      <c r="E143" s="166"/>
    </row>
    <row r="144" spans="1:57" x14ac:dyDescent="0.2">
      <c r="E144" s="166"/>
    </row>
    <row r="145" spans="1:7" x14ac:dyDescent="0.2">
      <c r="E145" s="166"/>
    </row>
    <row r="146" spans="1:7" x14ac:dyDescent="0.2">
      <c r="E146" s="166"/>
    </row>
    <row r="147" spans="1:7" x14ac:dyDescent="0.2">
      <c r="E147" s="166"/>
    </row>
    <row r="148" spans="1:7" x14ac:dyDescent="0.2">
      <c r="E148" s="166"/>
    </row>
    <row r="149" spans="1:7" x14ac:dyDescent="0.2">
      <c r="E149" s="166"/>
    </row>
    <row r="150" spans="1:7" x14ac:dyDescent="0.2">
      <c r="E150" s="166"/>
    </row>
    <row r="151" spans="1:7" x14ac:dyDescent="0.2">
      <c r="E151" s="166"/>
    </row>
    <row r="152" spans="1:7" x14ac:dyDescent="0.2">
      <c r="E152" s="166"/>
    </row>
    <row r="153" spans="1:7" x14ac:dyDescent="0.2">
      <c r="A153" s="216"/>
      <c r="B153" s="216"/>
      <c r="C153" s="216"/>
      <c r="D153" s="216"/>
      <c r="E153" s="216"/>
      <c r="F153" s="216"/>
      <c r="G153" s="216"/>
    </row>
    <row r="154" spans="1:7" x14ac:dyDescent="0.2">
      <c r="A154" s="216"/>
      <c r="B154" s="216"/>
      <c r="C154" s="216"/>
      <c r="D154" s="216"/>
      <c r="E154" s="216"/>
      <c r="F154" s="216"/>
      <c r="G154" s="216"/>
    </row>
    <row r="155" spans="1:7" x14ac:dyDescent="0.2">
      <c r="A155" s="216"/>
      <c r="B155" s="216"/>
      <c r="C155" s="216"/>
      <c r="D155" s="216"/>
      <c r="E155" s="216"/>
      <c r="F155" s="216"/>
      <c r="G155" s="216"/>
    </row>
    <row r="156" spans="1:7" x14ac:dyDescent="0.2">
      <c r="A156" s="216"/>
      <c r="B156" s="216"/>
      <c r="C156" s="216"/>
      <c r="D156" s="216"/>
      <c r="E156" s="216"/>
      <c r="F156" s="216"/>
      <c r="G156" s="216"/>
    </row>
    <row r="157" spans="1:7" x14ac:dyDescent="0.2">
      <c r="E157" s="166"/>
    </row>
    <row r="158" spans="1:7" x14ac:dyDescent="0.2">
      <c r="E158" s="166"/>
    </row>
    <row r="159" spans="1:7" x14ac:dyDescent="0.2">
      <c r="E159" s="166"/>
    </row>
    <row r="160" spans="1:7" x14ac:dyDescent="0.2">
      <c r="E160" s="166"/>
    </row>
    <row r="161" spans="5:5" x14ac:dyDescent="0.2">
      <c r="E161" s="166"/>
    </row>
    <row r="162" spans="5:5" x14ac:dyDescent="0.2">
      <c r="E162" s="166"/>
    </row>
    <row r="163" spans="5:5" x14ac:dyDescent="0.2">
      <c r="E163" s="166"/>
    </row>
    <row r="164" spans="5:5" x14ac:dyDescent="0.2">
      <c r="E164" s="166"/>
    </row>
    <row r="165" spans="5:5" x14ac:dyDescent="0.2">
      <c r="E165" s="166"/>
    </row>
    <row r="166" spans="5:5" x14ac:dyDescent="0.2">
      <c r="E166" s="166"/>
    </row>
    <row r="167" spans="5:5" x14ac:dyDescent="0.2">
      <c r="E167" s="166"/>
    </row>
    <row r="168" spans="5:5" x14ac:dyDescent="0.2">
      <c r="E168" s="166"/>
    </row>
    <row r="169" spans="5:5" x14ac:dyDescent="0.2">
      <c r="E169" s="166"/>
    </row>
    <row r="170" spans="5:5" x14ac:dyDescent="0.2">
      <c r="E170" s="166"/>
    </row>
    <row r="171" spans="5:5" x14ac:dyDescent="0.2">
      <c r="E171" s="166"/>
    </row>
    <row r="172" spans="5:5" x14ac:dyDescent="0.2">
      <c r="E172" s="166"/>
    </row>
    <row r="173" spans="5:5" x14ac:dyDescent="0.2">
      <c r="E173" s="166"/>
    </row>
    <row r="174" spans="5:5" x14ac:dyDescent="0.2">
      <c r="E174" s="166"/>
    </row>
    <row r="175" spans="5:5" x14ac:dyDescent="0.2">
      <c r="E175" s="166"/>
    </row>
    <row r="176" spans="5:5" x14ac:dyDescent="0.2">
      <c r="E176" s="166"/>
    </row>
    <row r="177" spans="1:7" x14ac:dyDescent="0.2">
      <c r="E177" s="166"/>
    </row>
    <row r="178" spans="1:7" x14ac:dyDescent="0.2">
      <c r="E178" s="166"/>
    </row>
    <row r="179" spans="1:7" x14ac:dyDescent="0.2">
      <c r="E179" s="166"/>
    </row>
    <row r="180" spans="1:7" x14ac:dyDescent="0.2">
      <c r="E180" s="166"/>
    </row>
    <row r="181" spans="1:7" x14ac:dyDescent="0.2">
      <c r="E181" s="166"/>
    </row>
    <row r="182" spans="1:7" x14ac:dyDescent="0.2">
      <c r="E182" s="166"/>
    </row>
    <row r="183" spans="1:7" x14ac:dyDescent="0.2">
      <c r="E183" s="166"/>
    </row>
    <row r="184" spans="1:7" x14ac:dyDescent="0.2">
      <c r="E184" s="166"/>
    </row>
    <row r="185" spans="1:7" x14ac:dyDescent="0.2">
      <c r="E185" s="166"/>
    </row>
    <row r="186" spans="1:7" x14ac:dyDescent="0.2">
      <c r="E186" s="166"/>
    </row>
    <row r="187" spans="1:7" x14ac:dyDescent="0.2">
      <c r="E187" s="166"/>
    </row>
    <row r="188" spans="1:7" x14ac:dyDescent="0.2">
      <c r="A188" s="217"/>
      <c r="B188" s="217"/>
    </row>
    <row r="189" spans="1:7" x14ac:dyDescent="0.2">
      <c r="A189" s="216"/>
      <c r="B189" s="216"/>
      <c r="C189" s="219"/>
      <c r="D189" s="219"/>
      <c r="E189" s="220"/>
      <c r="F189" s="219"/>
      <c r="G189" s="221"/>
    </row>
    <row r="190" spans="1:7" x14ac:dyDescent="0.2">
      <c r="A190" s="222"/>
      <c r="B190" s="222"/>
      <c r="C190" s="216"/>
      <c r="D190" s="216"/>
      <c r="E190" s="223"/>
      <c r="F190" s="216"/>
      <c r="G190" s="216"/>
    </row>
    <row r="191" spans="1:7" x14ac:dyDescent="0.2">
      <c r="A191" s="216"/>
      <c r="B191" s="216"/>
      <c r="C191" s="216"/>
      <c r="D191" s="216"/>
      <c r="E191" s="223"/>
      <c r="F191" s="216"/>
      <c r="G191" s="216"/>
    </row>
    <row r="192" spans="1:7" x14ac:dyDescent="0.2">
      <c r="A192" s="216"/>
      <c r="B192" s="216"/>
      <c r="C192" s="216"/>
      <c r="D192" s="216"/>
      <c r="E192" s="223"/>
      <c r="F192" s="216"/>
      <c r="G192" s="216"/>
    </row>
    <row r="193" spans="1:7" x14ac:dyDescent="0.2">
      <c r="A193" s="216"/>
      <c r="B193" s="216"/>
      <c r="C193" s="216"/>
      <c r="D193" s="216"/>
      <c r="E193" s="223"/>
      <c r="F193" s="216"/>
      <c r="G193" s="216"/>
    </row>
    <row r="194" spans="1:7" x14ac:dyDescent="0.2">
      <c r="A194" s="216"/>
      <c r="B194" s="216"/>
      <c r="C194" s="216"/>
      <c r="D194" s="216"/>
      <c r="E194" s="223"/>
      <c r="F194" s="216"/>
      <c r="G194" s="216"/>
    </row>
    <row r="195" spans="1:7" x14ac:dyDescent="0.2">
      <c r="A195" s="216"/>
      <c r="B195" s="216"/>
      <c r="C195" s="216"/>
      <c r="D195" s="216"/>
      <c r="E195" s="223"/>
      <c r="F195" s="216"/>
      <c r="G195" s="216"/>
    </row>
    <row r="196" spans="1:7" x14ac:dyDescent="0.2">
      <c r="A196" s="216"/>
      <c r="B196" s="216"/>
      <c r="C196" s="216"/>
      <c r="D196" s="216"/>
      <c r="E196" s="223"/>
      <c r="F196" s="216"/>
      <c r="G196" s="216"/>
    </row>
    <row r="197" spans="1:7" x14ac:dyDescent="0.2">
      <c r="A197" s="216"/>
      <c r="B197" s="216"/>
      <c r="C197" s="216"/>
      <c r="D197" s="216"/>
      <c r="E197" s="223"/>
      <c r="F197" s="216"/>
      <c r="G197" s="216"/>
    </row>
    <row r="198" spans="1:7" x14ac:dyDescent="0.2">
      <c r="A198" s="216"/>
      <c r="B198" s="216"/>
      <c r="C198" s="216"/>
      <c r="D198" s="216"/>
      <c r="E198" s="223"/>
      <c r="F198" s="216"/>
      <c r="G198" s="216"/>
    </row>
    <row r="199" spans="1:7" x14ac:dyDescent="0.2">
      <c r="A199" s="216"/>
      <c r="B199" s="216"/>
      <c r="C199" s="216"/>
      <c r="D199" s="216"/>
      <c r="E199" s="223"/>
      <c r="F199" s="216"/>
      <c r="G199" s="216"/>
    </row>
    <row r="200" spans="1:7" x14ac:dyDescent="0.2">
      <c r="A200" s="216"/>
      <c r="B200" s="216"/>
      <c r="C200" s="216"/>
      <c r="D200" s="216"/>
      <c r="E200" s="223"/>
      <c r="F200" s="216"/>
      <c r="G200" s="216"/>
    </row>
    <row r="201" spans="1:7" x14ac:dyDescent="0.2">
      <c r="A201" s="216"/>
      <c r="B201" s="216"/>
      <c r="C201" s="216"/>
      <c r="D201" s="216"/>
      <c r="E201" s="223"/>
      <c r="F201" s="216"/>
      <c r="G201" s="216"/>
    </row>
    <row r="202" spans="1:7" x14ac:dyDescent="0.2">
      <c r="A202" s="216"/>
      <c r="B202" s="216"/>
      <c r="C202" s="216"/>
      <c r="D202" s="216"/>
      <c r="E202" s="223"/>
      <c r="F202" s="216"/>
      <c r="G202" s="216"/>
    </row>
  </sheetData>
  <mergeCells count="47">
    <mergeCell ref="C123:D123"/>
    <mergeCell ref="C125:D125"/>
    <mergeCell ref="C109:D109"/>
    <mergeCell ref="C111:D111"/>
    <mergeCell ref="C113:D113"/>
    <mergeCell ref="C99:D99"/>
    <mergeCell ref="C101:D101"/>
    <mergeCell ref="C103:D103"/>
    <mergeCell ref="C104:D104"/>
    <mergeCell ref="C83:D83"/>
    <mergeCell ref="C87:D87"/>
    <mergeCell ref="C89:D89"/>
    <mergeCell ref="C93:D93"/>
    <mergeCell ref="C67:D67"/>
    <mergeCell ref="C68:D68"/>
    <mergeCell ref="C70:D70"/>
    <mergeCell ref="C71:D71"/>
    <mergeCell ref="C75:D75"/>
    <mergeCell ref="C77:D77"/>
    <mergeCell ref="C79:D79"/>
    <mergeCell ref="C81:D81"/>
    <mergeCell ref="C48:D48"/>
    <mergeCell ref="C51:D51"/>
    <mergeCell ref="C55:D55"/>
    <mergeCell ref="C36:D36"/>
    <mergeCell ref="C38:D38"/>
    <mergeCell ref="C39:D39"/>
    <mergeCell ref="C41:D41"/>
    <mergeCell ref="C42:D42"/>
    <mergeCell ref="C26:D26"/>
    <mergeCell ref="C29:D29"/>
    <mergeCell ref="C30:D30"/>
    <mergeCell ref="C31:D31"/>
    <mergeCell ref="C33:D33"/>
    <mergeCell ref="C34:D34"/>
    <mergeCell ref="C13:D13"/>
    <mergeCell ref="C14:D14"/>
    <mergeCell ref="C15:D15"/>
    <mergeCell ref="C17:D17"/>
    <mergeCell ref="C18:D18"/>
    <mergeCell ref="C19:D19"/>
    <mergeCell ref="C21:D21"/>
    <mergeCell ref="C24:D24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dcterms:created xsi:type="dcterms:W3CDTF">2021-05-09T17:07:39Z</dcterms:created>
  <dcterms:modified xsi:type="dcterms:W3CDTF">2021-05-09T17:08:10Z</dcterms:modified>
</cp:coreProperties>
</file>